
<file path=[Content_Types].xml><?xml version="1.0" encoding="utf-8"?>
<Types xmlns="http://schemas.openxmlformats.org/package/2006/content-types">
  <Default Extension="xml" ContentType="application/xml"/>
  <Default Extension="rels" ContentType="application/vnd.openxmlformats-package.relationships+xml"/>
  <Default Extension="jpeg" ContentType="image/jpg"/>
  <Default Extension="png" ContentType="image/png"/>
  <Default Extension="bmp" ContentType="image/bmp"/>
  <Default Extension="gif" ContentType="image/gif"/>
  <Default Extension="tif" ContentType="image/tif"/>
  <Default Extension="pdf" ContentType="application/pdf"/>
  <Default Extension="mov" ContentType="application/movie"/>
  <Default Extension="vml" ContentType="application/vnd.openxmlformats-officedocument.vmlDrawing"/>
  <Default Extension="xlsx" ContentType="application/vnd.openxmlformats-officedocument.spreadsheetml.sheet"/>
  <Override PartName="/docProps/core.xml" ContentType="application/vnd.openxmlformats-package.core-properties+xml"/>
  <Override PartName="/docProps/app.xml" ContentType="application/vnd.openxmlformats-officedocument.extended-properties+xml"/>
  <Override PartName="/xl/workbook.xml" ContentType="application/vnd.openxmlformats-officedocument.spreadsheetml.sheet.main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media/image1.jpeg" ContentType="image/jpeg"/>
  <Override PartName="/xl/media/image2.jpeg" ContentType="image/jpeg"/>
  <Override PartName="/xl/media/image3.jpeg" ContentType="image/jpeg"/>
  <Override PartName="/xl/media/image4.jpeg" ContentType="image/jpeg"/>
  <Override PartName="/xl/media/image5.jpeg" ContentType="image/jpeg"/>
  <Override PartName="/xl/media/image6.jpeg" ContentType="image/jpeg"/>
  <Override PartName="/xl/media/image7.jpeg" ContentType="image/jpeg"/>
  <Override PartName="/xl/media/image8.jpeg" ContentType="image/jpeg"/>
  <Override PartName="/xl/media/image9.jpeg" ContentType="image/jpeg"/>
  <Override PartName="/xl/media/image10.jpeg" ContentType="image/jpeg"/>
  <Override PartName="/xl/media/image11.jpeg" ContentType="image/jpeg"/>
  <Override PartName="/xl/media/image12.jpeg" ContentType="image/jpeg"/>
  <Override PartName="/xl/media/image13.jpeg" ContentType="image/jpeg"/>
  <Override PartName="/xl/media/image14.jpeg" ContentType="image/jpeg"/>
  <Override PartName="/xl/media/image15.jpeg" ContentType="image/jpeg"/>
  <Override PartName="/xl/media/image16.jpeg" ContentType="image/jpeg"/>
  <Override PartName="/xl/media/image17.jpeg" ContentType="image/jpeg"/>
  <Override PartName="/xl/media/image18.jpeg" ContentType="image/jpeg"/>
  <Override PartName="/xl/media/image19.jpeg" ContentType="image/jpeg"/>
  <Override PartName="/xl/media/image20.jpeg" ContentType="image/jpeg"/>
  <Override PartName="/xl/media/image21.jpeg" ContentType="image/jpeg"/>
  <Override PartName="/xl/media/image22.jpeg" ContentType="image/jpeg"/>
  <Override PartName="/xl/media/image23.jpeg" ContentType="image/jpeg"/>
  <Override PartName="/xl/media/image24.jpeg" ContentType="image/jpeg"/>
  <Override PartName="/xl/media/image25.jpeg" ContentType="image/jpeg"/>
  <Override PartName="/xl/media/image26.jpeg" ContentType="image/jpeg"/>
  <Override PartName="/xl/media/image27.jpeg" ContentType="image/jpeg"/>
  <Override PartName="/xl/media/image28.jpeg" ContentType="image/jpeg"/>
  <Override PartName="/xl/media/image29.jpeg" ContentType="image/jpeg"/>
  <Override PartName="/xl/media/image30.jpeg" ContentType="image/jpeg"/>
  <Override PartName="/xl/media/image31.jpeg" ContentType="image/jpeg"/>
  <Override PartName="/xl/media/image32.jpeg" ContentType="image/jpeg"/>
  <Override PartName="/xl/media/image33.jpeg" ContentType="image/jpeg"/>
  <Override PartName="/xl/media/image34.jpeg" ContentType="image/jpeg"/>
  <Override PartName="/xl/media/image35.jpeg" ContentType="image/jpeg"/>
  <Override PartName="/xl/media/image36.jpeg" ContentType="image/jpeg"/>
  <Override PartName="/xl/media/image37.jpeg" ContentType="image/jpeg"/>
  <Override PartName="/xl/media/image38.jpeg" ContentType="image/jpeg"/>
  <Override PartName="/xl/media/image39.jpeg" ContentType="image/jpeg"/>
  <Override PartName="/xl/media/image40.jpeg" ContentType="image/jpeg"/>
  <Override PartName="/xl/media/image41.jpeg" ContentType="image/jpeg"/>
  <Override PartName="/xl/media/image42.jpeg" ContentType="image/jpeg"/>
  <Override PartName="/xl/media/image43.jpeg" ContentType="image/jpeg"/>
  <Override PartName="/xl/media/image44.jpeg" ContentType="image/jpeg"/>
  <Override PartName="/xl/media/image45.jpeg" ContentType="image/jpeg"/>
  <Override PartName="/xl/media/image46.jpeg" ContentType="image/jpeg"/>
  <Override PartName="/xl/media/image47.jpeg" ContentType="image/jpeg"/>
  <Override PartName="/xl/media/image48.jpeg" ContentType="image/jpeg"/>
  <Override PartName="/xl/media/image49.jpeg" ContentType="image/jpeg"/>
  <Override PartName="/xl/media/image50.jpeg" ContentType="image/jpeg"/>
  <Override PartName="/xl/media/image51.jpeg" ContentType="image/jpeg"/>
  <Override PartName="/xl/media/image52.jpeg" ContentType="image/jpeg"/>
  <Override PartName="/xl/media/image53.jpeg" ContentType="image/jpeg"/>
  <Override PartName="/xl/media/image54.jpeg" ContentType="image/jpeg"/>
  <Override PartName="/xl/media/image55.jpeg" ContentType="image/jpeg"/>
  <Override PartName="/xl/media/image56.jpeg" ContentType="image/jpeg"/>
  <Override PartName="/xl/media/image57.jpeg" ContentType="image/jpeg"/>
  <Override PartName="/xl/media/image58.jpeg" ContentType="image/jpeg"/>
  <Override PartName="/xl/media/image59.jpeg" ContentType="image/jpeg"/>
  <Override PartName="/xl/media/image60.jpeg" ContentType="image/jpeg"/>
  <Override PartName="/xl/drawings/drawing3.xml" ContentType="application/vnd.openxmlformats-officedocument.drawing+xml"/>
  <Override PartName="/xl/media/image61.jpeg" ContentType="image/jpeg"/>
  <Override PartName="/xl/media/image62.jpeg" ContentType="image/jpeg"/>
  <Override PartName="/xl/media/image63.jpeg" ContentType="image/jpeg"/>
  <Override PartName="/xl/media/image64.jpeg" ContentType="image/jpeg"/>
  <Override PartName="/xl/media/image65.jpeg" ContentType="image/jpeg"/>
  <Override PartName="/xl/media/image66.jpeg" ContentType="image/jpeg"/>
  <Override PartName="/xl/media/image67.jpeg" ContentType="image/jpeg"/>
  <Override PartName="/xl/media/image68.jpeg" ContentType="image/jpeg"/>
  <Override PartName="/xl/media/image69.jpeg" ContentType="image/jpeg"/>
  <Override PartName="/xl/media/image70.jpeg" ContentType="image/jpeg"/>
  <Override PartName="/xl/media/image71.jpeg" ContentType="image/jpeg"/>
  <Override PartName="/xl/media/image72.jpeg" ContentType="image/jpeg"/>
  <Override PartName="/xl/media/image73.jpeg" ContentType="image/jpeg"/>
  <Override PartName="/xl/media/image74.jpeg" ContentType="image/jpeg"/>
  <Override PartName="/xl/media/image75.jpeg" ContentType="image/jpeg"/>
  <Override PartName="/xl/media/image76.jpeg" ContentType="image/jpeg"/>
  <Override PartName="/xl/media/image77.jpeg" ContentType="image/jpeg"/>
  <Override PartName="/xl/media/image78.jpeg" ContentType="image/jpeg"/>
  <Override PartName="/xl/media/image79.jpeg" ContentType="image/jpeg"/>
  <Override PartName="/xl/media/image80.jpeg" ContentType="image/jpeg"/>
  <Override PartName="/xl/media/image81.jpeg" ContentType="image/jpeg"/>
  <Override PartName="/xl/media/image82.jpeg" ContentType="image/jpeg"/>
  <Override PartName="/xl/media/image83.jpeg" ContentType="image/jpeg"/>
  <Override PartName="/xl/media/image84.jpeg" ContentType="image/jpeg"/>
  <Override PartName="/xl/media/image85.jpeg" ContentType="image/jpeg"/>
  <Override PartName="/xl/media/image86.jpeg" ContentType="image/jpeg"/>
  <Override PartName="/xl/media/image87.jpeg" ContentType="image/jpeg"/>
  <Override PartName="/xl/media/image88.jpeg" ContentType="image/jpeg"/>
  <Override PartName="/xl/media/image89.jpeg" ContentType="image/jpeg"/>
  <Override PartName="/xl/media/image90.jpeg" ContentType="image/jpeg"/>
  <Override PartName="/xl/media/image91.jpeg" ContentType="image/jpeg"/>
  <Override PartName="/xl/media/image92.jpeg" ContentType="image/jpeg"/>
  <Override PartName="/xl/media/image93.jpeg" ContentType="image/jpeg"/>
  <Override PartName="/xl/media/image94.jpeg" ContentType="image/jpeg"/>
  <Override PartName="/xl/media/image95.jpeg" ContentType="image/jpeg"/>
  <Override PartName="/xl/media/image96.jpeg" ContentType="image/jpeg"/>
  <Override PartName="/xl/media/image97.jpeg" ContentType="image/jpeg"/>
  <Override PartName="/xl/media/image98.jpeg" ContentType="image/jpeg"/>
  <Override PartName="/xl/media/image99.jpeg" ContentType="image/jpeg"/>
  <Override PartName="/xl/media/image100.jpeg" ContentType="image/jpeg"/>
  <Override PartName="/xl/media/image101.jpeg" ContentType="image/jpeg"/>
  <Override PartName="/xl/media/image102.jpeg" ContentType="image/jpeg"/>
  <Override PartName="/xl/media/image103.jpeg" ContentType="image/jpeg"/>
  <Override PartName="/xl/media/image104.jpeg" ContentType="image/jpeg"/>
  <Override PartName="/xl/media/image105.jpeg" ContentType="image/jpeg"/>
  <Override PartName="/xl/media/image106.jpeg" ContentType="image/jpeg"/>
  <Override PartName="/xl/media/image107.jpeg" ContentType="image/jpeg"/>
  <Override PartName="/xl/media/image108.jpeg" ContentType="image/jpeg"/>
  <Override PartName="/xl/media/image109.jpeg" ContentType="image/jpeg"/>
  <Override PartName="/xl/media/image110.jpeg" ContentType="image/jpeg"/>
  <Override PartName="/xl/media/image111.jpeg" ContentType="image/jpeg"/>
  <Override PartName="/xl/media/image112.jpeg" ContentType="image/jpeg"/>
  <Override PartName="/xl/media/image113.jpeg" ContentType="image/jpeg"/>
  <Override PartName="/xl/media/image114.jpeg" ContentType="image/jpeg"/>
  <Override PartName="/xl/media/image115.jpeg" ContentType="image/jpeg"/>
  <Override PartName="/xl/media/image116.jpeg" ContentType="image/jpeg"/>
  <Override PartName="/xl/media/image117.jpeg" ContentType="image/jpeg"/>
  <Override PartName="/xl/media/image118.jpeg" ContentType="image/jpeg"/>
  <Override PartName="/xl/media/image119.jpeg" ContentType="image/jpeg"/>
  <Override PartName="/xl/media/image120.jpeg" ContentType="image/jpeg"/>
  <Override PartName="/xl/drawings/drawing4.xml" ContentType="application/vnd.openxmlformats-officedocument.drawing+xml"/>
  <Override PartName="/xl/media/image121.jpeg" ContentType="image/jpeg"/>
  <Override PartName="/xl/media/image122.jpeg" ContentType="image/jpeg"/>
  <Override PartName="/xl/media/image123.jpeg" ContentType="image/jpeg"/>
  <Override PartName="/xl/media/image124.jpeg" ContentType="image/jpeg"/>
  <Override PartName="/xl/media/image125.jpeg" ContentType="image/jpeg"/>
  <Override PartName="/xl/media/image126.jpeg" ContentType="image/jpeg"/>
  <Override PartName="/xl/media/image127.jpeg" ContentType="image/jpeg"/>
  <Override PartName="/xl/media/image128.jpeg" ContentType="image/jpeg"/>
  <Override PartName="/xl/media/image129.jpeg" ContentType="image/jpeg"/>
  <Override PartName="/xl/media/image130.jpeg" ContentType="image/jpeg"/>
  <Override PartName="/xl/media/image131.jpeg" ContentType="image/jpeg"/>
  <Override PartName="/xl/media/image132.jpeg" ContentType="image/jpeg"/>
  <Override PartName="/xl/media/image133.jpeg" ContentType="image/jpeg"/>
  <Override PartName="/xl/media/image134.jpeg" ContentType="image/jpeg"/>
  <Override PartName="/xl/media/image135.jpeg" ContentType="image/jpeg"/>
  <Override PartName="/xl/media/image136.jpeg" ContentType="image/jpeg"/>
  <Override PartName="/xl/media/image137.jpeg" ContentType="image/jpeg"/>
  <Override PartName="/xl/media/image138.jpeg" ContentType="image/jpeg"/>
  <Override PartName="/xl/media/image139.jpeg" ContentType="image/jpeg"/>
  <Override PartName="/xl/media/image140.jpeg" ContentType="image/jpeg"/>
  <Override PartName="/xl/media/image141.jpeg" ContentType="image/jpeg"/>
  <Override PartName="/xl/media/image142.jpeg" ContentType="image/jpeg"/>
  <Override PartName="/xl/media/image143.jpeg" ContentType="image/jpeg"/>
  <Override PartName="/xl/media/image144.jpeg" ContentType="image/jpeg"/>
  <Override PartName="/xl/media/image145.jpeg" ContentType="image/jpeg"/>
  <Override PartName="/xl/media/image146.jpeg" ContentType="image/jpeg"/>
  <Override PartName="/xl/media/image147.jpeg" ContentType="image/jpeg"/>
  <Override PartName="/xl/media/image148.jpeg" ContentType="image/jpeg"/>
  <Override PartName="/xl/media/image149.jpeg" ContentType="image/jpeg"/>
  <Override PartName="/xl/media/image150.jpeg" ContentType="image/jpeg"/>
  <Override PartName="/xl/media/image151.jpeg" ContentType="image/jpeg"/>
  <Override PartName="/xl/media/image152.jpeg" ContentType="image/jpeg"/>
  <Override PartName="/xl/media/image153.jpeg" ContentType="image/jpeg"/>
  <Override PartName="/xl/media/image154.jpeg" ContentType="image/jpeg"/>
  <Override PartName="/xl/media/image155.jpeg" ContentType="image/jpeg"/>
  <Override PartName="/xl/media/image156.jpeg" ContentType="image/jpeg"/>
  <Override PartName="/xl/media/image157.jpeg" ContentType="image/jpeg"/>
  <Override PartName="/xl/media/image158.jpeg" ContentType="image/jpeg"/>
  <Override PartName="/xl/media/image159.jpeg" ContentType="image/jpeg"/>
  <Override PartName="/xl/media/image160.jpeg" ContentType="image/jpeg"/>
  <Override PartName="/xl/media/image161.jpeg" ContentType="image/jpeg"/>
  <Override PartName="/xl/drawings/drawing5.xml" ContentType="application/vnd.openxmlformats-officedocument.drawing+xml"/>
  <Override PartName="/xl/media/image162.jpeg" ContentType="image/jpeg"/>
  <Override PartName="/xl/media/image163.jpeg" ContentType="image/jpeg"/>
  <Override PartName="/xl/media/image164.jpeg" ContentType="image/jpeg"/>
  <Override PartName="/xl/media/image165.jpeg" ContentType="image/jpeg"/>
  <Override PartName="/xl/media/image166.jpeg" ContentType="image/jpeg"/>
  <Override PartName="/xl/media/image167.jpeg" ContentType="image/jpeg"/>
  <Override PartName="/xl/media/image168.jpeg" ContentType="image/jpeg"/>
  <Override PartName="/xl/media/image169.jpeg" ContentType="image/jpeg"/>
  <Override PartName="/xl/media/image170.jpeg" ContentType="image/jpeg"/>
  <Override PartName="/xl/media/image171.jpeg" ContentType="image/jpeg"/>
  <Override PartName="/xl/media/image172.jpeg" ContentType="image/jpeg"/>
  <Override PartName="/xl/media/image173.jpeg" ContentType="image/jpeg"/>
  <Override PartName="/xl/media/image174.jpeg" ContentType="image/jpeg"/>
  <Override PartName="/xl/media/image175.jpeg" ContentType="image/jpeg"/>
  <Override PartName="/xl/media/image176.jpeg" ContentType="image/jpeg"/>
  <Override PartName="/xl/media/image177.jpeg" ContentType="image/jpeg"/>
  <Override PartName="/xl/media/image178.jpeg" ContentType="image/jpeg"/>
  <Override PartName="/xl/media/image179.jpeg" ContentType="image/jpeg"/>
  <Override PartName="/xl/media/image180.jpeg" ContentType="image/jpeg"/>
  <Override PartName="/xl/media/image181.jpeg" ContentType="image/jpeg"/>
  <Override PartName="/xl/media/image182.jpeg" ContentType="image/jpeg"/>
  <Override PartName="/xl/media/image183.jpeg" ContentType="image/jpeg"/>
  <Override PartName="/xl/media/image184.jpeg" ContentType="image/jpeg"/>
  <Override PartName="/xl/media/image185.jpeg" ContentType="image/jpeg"/>
  <Override PartName="/xl/media/image186.jpeg" ContentType="image/jpeg"/>
  <Override PartName="/xl/media/image187.jpeg" ContentType="image/jpeg"/>
  <Override PartName="/xl/media/image188.jpeg" ContentType="image/jpeg"/>
  <Override PartName="/xl/media/image189.jpeg" ContentType="image/jpeg"/>
  <Override PartName="/xl/media/image190.jpeg" ContentType="image/jpeg"/>
  <Override PartName="/xl/media/image191.jpeg" ContentType="image/jpeg"/>
  <Override PartName="/xl/media/image192.jpeg" ContentType="image/jpeg"/>
  <Override PartName="/xl/media/image193.jpeg" ContentType="image/jpeg"/>
  <Override PartName="/xl/media/image194.jpeg" ContentType="image/jpeg"/>
  <Override PartName="/xl/media/image195.jpeg" ContentType="image/jpeg"/>
  <Override PartName="/xl/drawings/drawing6.xml" ContentType="application/vnd.openxmlformats-officedocument.drawing+xml"/>
  <Override PartName="/xl/media/image196.jpeg" ContentType="image/jpeg"/>
  <Override PartName="/xl/media/image197.jpeg" ContentType="image/jpeg"/>
  <Override PartName="/xl/media/image198.jpeg" ContentType="image/jpeg"/>
  <Override PartName="/xl/media/image199.jpeg" ContentType="image/jpeg"/>
  <Override PartName="/xl/media/image200.jpeg" ContentType="image/jpeg"/>
  <Override PartName="/xl/media/image201.jpeg" ContentType="image/jpeg"/>
  <Override PartName="/xl/media/image202.jpeg" ContentType="image/jpeg"/>
  <Override PartName="/xl/media/image203.jpeg" ContentType="image/jpeg"/>
  <Override PartName="/xl/media/image204.jpeg" ContentType="image/jpeg"/>
  <Override PartName="/xl/media/image205.jpeg" ContentType="image/jpeg"/>
  <Override PartName="/xl/media/image206.jpeg" ContentType="image/jpeg"/>
  <Override PartName="/xl/media/image207.jpeg" ContentType="image/jpeg"/>
  <Override PartName="/xl/media/image208.jpeg" ContentType="image/jpeg"/>
  <Override PartName="/xl/media/image209.jpeg" ContentType="image/jpeg"/>
  <Override PartName="/xl/media/image210.jpeg" ContentType="image/jpeg"/>
  <Override PartName="/xl/media/image211.jpeg" ContentType="image/jpeg"/>
  <Override PartName="/xl/media/image212.jpeg" ContentType="image/jpeg"/>
  <Override PartName="/xl/media/image213.jpeg" ContentType="image/jpeg"/>
  <Override PartName="/xl/media/image214.jpeg" ContentType="image/jpeg"/>
  <Override PartName="/xl/media/image215.jpeg" ContentType="image/jpeg"/>
  <Override PartName="/xl/media/image216.jpeg" ContentType="image/jpeg"/>
  <Override PartName="/xl/media/image217.jpeg" ContentType="image/jpeg"/>
  <Override PartName="/xl/media/image218.jpeg" ContentType="image/jpeg"/>
  <Override PartName="/xl/media/image219.jpeg" ContentType="image/jpeg"/>
  <Override PartName="/xl/media/image220.jpeg" ContentType="image/jpeg"/>
  <Override PartName="/xl/media/image221.jpeg" ContentType="image/jpeg"/>
  <Override PartName="/xl/media/image222.jpeg" ContentType="image/jpeg"/>
  <Override PartName="/xl/media/image223.jpeg" ContentType="image/jpeg"/>
  <Override PartName="/xl/media/image224.jpeg" ContentType="image/jpeg"/>
  <Override PartName="/xl/media/image225.jpeg" ContentType="image/jpeg"/>
  <Override PartName="/xl/media/image226.jpeg" ContentType="image/jpeg"/>
  <Override PartName="/xl/media/image227.jpeg" ContentType="image/jpeg"/>
  <Override PartName="/xl/media/image228.jpeg" ContentType="image/jpeg"/>
  <Override PartName="/xl/media/image229.jpeg" ContentType="image/jpeg"/>
  <Override PartName="/xl/media/image230.jpeg" ContentType="image/jpeg"/>
  <Override PartName="/xl/media/image231.jpeg" ContentType="image/jpeg"/>
  <Override PartName="/xl/media/image232.jpeg" ContentType="image/jpeg"/>
  <Override PartName="/xl/media/image233.jpeg" ContentType="image/jpeg"/>
  <Override PartName="/xl/media/image234.jpeg" ContentType="image/jpeg"/>
  <Override PartName="/xl/media/image235.jpeg" ContentType="image/jpeg"/>
  <Override PartName="/xl/media/image236.jpeg" ContentType="image/jpeg"/>
  <Override PartName="/xl/media/image237.jpeg" ContentType="image/jpeg"/>
  <Override PartName="/xl/media/image238.jpeg" ContentType="image/jpeg"/>
  <Override PartName="/xl/media/image239.jpeg" ContentType="image/jpeg"/>
  <Override PartName="/xl/media/image240.jpeg" ContentType="image/jpeg"/>
  <Override PartName="/xl/media/image241.jpeg" ContentType="image/jpeg"/>
  <Override PartName="/xl/media/image242.jpeg" ContentType="image/jpeg"/>
  <Override PartName="/xl/media/image243.jpeg" ContentType="image/jpeg"/>
  <Override PartName="/xl/media/image244.jpeg" ContentType="image/jpeg"/>
  <Override PartName="/xl/media/image245.jpeg" ContentType="image/jpeg"/>
  <Override PartName="/xl/media/image246.jpeg" ContentType="image/jpeg"/>
  <Override PartName="/xl/media/image247.jpeg" ContentType="image/jpeg"/>
  <Override PartName="/xl/media/image248.jpeg" ContentType="image/jpeg"/>
  <Override PartName="/xl/media/image249.jpeg" ContentType="image/jpeg"/>
  <Override PartName="/xl/media/image250.jpeg" ContentType="image/jpeg"/>
  <Override PartName="/xl/media/image251.jpeg" ContentType="image/jpeg"/>
  <Override PartName="/xl/media/image252.jpeg" ContentType="image/jpeg"/>
  <Override PartName="/xl/media/image253.jpeg" ContentType="image/jpeg"/>
  <Override PartName="/xl/media/image254.jpeg" ContentType="image/jpeg"/>
  <Override PartName="/xl/media/image255.jpeg" ContentType="image/jpeg"/>
</Types>
</file>

<file path=_rels/.rels><?xml version="1.0" encoding="UTF-8"?>
<Relationships xmlns="http://schemas.openxmlformats.org/package/2006/relationships"><Relationship Id="rId1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3" Type="http://schemas.openxmlformats.org/officeDocument/2006/relationships/officeDocument" Target="xl/workbook.xml"/></Relationships>

</file>

<file path=xl/workbook.xml><?xml version="1.0" encoding="utf-8"?>
<workbook xmlns:r="http://schemas.openxmlformats.org/officeDocument/2006/relationships" xmlns="http://schemas.openxmlformats.org/spreadsheetml/2006/main">
  <bookViews>
    <workbookView xWindow="0" yWindow="40" windowWidth="15960" windowHeight="18080"/>
  </bookViews>
  <sheets>
    <sheet name="SUM Order" sheetId="1" r:id="rId4"/>
    <sheet name="CZ-Holds" sheetId="2" r:id="rId5"/>
    <sheet name="CZ-Fiberglass Vol" sheetId="3" r:id="rId6"/>
    <sheet name="CG-Holds" sheetId="4" r:id="rId7"/>
    <sheet name="CG-Woods" sheetId="5" r:id="rId8"/>
    <sheet name="PentaFai-Holds" sheetId="6" r:id="rId9"/>
  </sheets>
</workbook>
</file>

<file path=xl/sharedStrings.xml><?xml version="1.0" encoding="utf-8"?>
<sst xmlns="http://schemas.openxmlformats.org/spreadsheetml/2006/main" uniqueCount="989">
  <si>
    <t>貴社情報</t>
  </si>
  <si>
    <r>
      <rPr>
        <sz val="11"/>
        <color indexed="8"/>
        <rFont val="ヒラギノ角ゴシック W3"/>
      </rPr>
      <t xml:space="preserve">株式会社　船橋ロッキー 
</t>
    </r>
    <r>
      <rPr>
        <sz val="11"/>
        <color indexed="8"/>
        <rFont val="ヒラギノ角ゴシック W3"/>
      </rPr>
      <t xml:space="preserve">東京都港区港南5-4-38 松岡品川埠頭ビル103 
</t>
    </r>
    <r>
      <rPr>
        <sz val="11"/>
        <color indexed="8"/>
        <rFont val="ヒラギノ角ゴシック W3"/>
      </rPr>
      <t xml:space="preserve">TEL:03-6712-9538  
</t>
    </r>
    <r>
      <rPr>
        <sz val="11"/>
        <color indexed="8"/>
        <rFont val="ヒラギノ角ゴシック W3"/>
      </rPr>
      <t xml:space="preserve">
</t>
    </r>
    <r>
      <rPr>
        <sz val="11"/>
        <color indexed="8"/>
        <rFont val="ヒラギノ角ゴシック W3"/>
      </rPr>
      <t xml:space="preserve">オーダーシート送付先：k_okamoto@satelliteclimbing.com 
</t>
    </r>
    <r>
      <rPr>
        <sz val="11"/>
        <color indexed="8"/>
        <rFont val="ヒラギノ角ゴシック W3"/>
      </rPr>
      <t xml:space="preserve">担当：岡本圭太
</t>
    </r>
    <r>
      <rPr>
        <sz val="11"/>
        <color indexed="8"/>
        <rFont val="ヒラギノ角ゴシック W3"/>
      </rPr>
      <t xml:space="preserve">
</t>
    </r>
    <r>
      <rPr>
        <sz val="11"/>
        <color indexed="8"/>
        <rFont val="ヒラギノ角ゴシック W6"/>
      </rPr>
      <t xml:space="preserve">&lt;確認事項＞
</t>
    </r>
    <r>
      <rPr>
        <sz val="11"/>
        <color indexed="8"/>
        <rFont val="ヒラギノ角ゴシック W6"/>
      </rPr>
      <t xml:space="preserve">・プレオーダー締切2025年7月31日となります。
</t>
    </r>
    <r>
      <rPr>
        <sz val="11"/>
        <color indexed="8"/>
        <rFont val="ヒラギノ角ゴシック W6"/>
      </rPr>
      <t xml:space="preserve">
</t>
    </r>
    <r>
      <rPr>
        <sz val="11"/>
        <color indexed="8"/>
        <rFont val="ヒラギノ角ゴシック W6"/>
      </rPr>
      <t xml:space="preserve">・プレオーダー納期2025年10-11月頃(船舶輸送のため前後することがございます) 
</t>
    </r>
    <r>
      <rPr>
        <sz val="11"/>
        <color indexed="12"/>
        <rFont val="ヒラギノ角ゴシック W6"/>
      </rPr>
      <t xml:space="preserve">
</t>
    </r>
    <r>
      <rPr>
        <u val="single"/>
        <sz val="11"/>
        <color indexed="12"/>
        <rFont val="ヒラギノ角ゴシック W6"/>
      </rPr>
      <t xml:space="preserve">＜お支払いに関して＞
</t>
    </r>
    <r>
      <rPr>
        <u val="single"/>
        <sz val="11"/>
        <color indexed="12"/>
        <rFont val="ヒラギノ角ゴシック W6"/>
      </rPr>
      <t>・一般注文(</t>
    </r>
    <r>
      <rPr>
        <u val="single"/>
        <sz val="11"/>
        <color indexed="12"/>
        <rFont val="ヒラギノ角ゴシック W6"/>
      </rPr>
      <t>個人等)</t>
    </r>
    <r>
      <rPr>
        <u val="single"/>
        <sz val="11"/>
        <color indexed="12"/>
        <rFont val="ヒラギノ角ゴシック W6"/>
      </rPr>
      <t xml:space="preserve">：プレオーダー締切期日の7月31日までの入金確認ができたご注文のみプレーオーダー受付を行います。
</t>
    </r>
    <r>
      <rPr>
        <u val="single"/>
        <sz val="11"/>
        <color indexed="12"/>
        <rFont val="ヒラギノ角ゴシック W6"/>
      </rPr>
      <t xml:space="preserve">
</t>
    </r>
    <r>
      <rPr>
        <u val="single"/>
        <sz val="11"/>
        <color indexed="12"/>
        <rFont val="ヒラギノ角ゴシック W6"/>
      </rPr>
      <t>・</t>
    </r>
    <r>
      <rPr>
        <u val="single"/>
        <sz val="11"/>
        <color indexed="12"/>
        <rFont val="ヒラギノ角ゴシック W6"/>
      </rPr>
      <t>法人注文(ジム等)</t>
    </r>
    <r>
      <rPr>
        <u val="single"/>
        <sz val="11"/>
        <color indexed="12"/>
        <rFont val="ヒラギノ角ゴシック W6"/>
      </rPr>
      <t>：ホールドが日本に到着次第にご連絡を差し上げます。その後、入金をしていただき、ホールドの発送・納品は、入金確認後となります。</t>
    </r>
  </si>
  <si>
    <t>貴社名　</t>
  </si>
  <si>
    <t>ホールド送付先住所
〒</t>
  </si>
  <si>
    <t>電話番号：</t>
  </si>
  <si>
    <t>担当者様名：</t>
  </si>
  <si>
    <t>Brand</t>
  </si>
  <si>
    <t xml:space="preserve">Serial </t>
  </si>
  <si>
    <t>Nbs</t>
  </si>
  <si>
    <t>Price</t>
  </si>
  <si>
    <t>CZ-HOLDS</t>
  </si>
  <si>
    <t>CZ-Fiberglass Vol</t>
  </si>
  <si>
    <t>CG-HOLDS</t>
  </si>
  <si>
    <t xml:space="preserve">CG-Wood Volumes </t>
  </si>
  <si>
    <t>PentaFai-holds</t>
  </si>
  <si>
    <t>注文合計金額（税抜）</t>
  </si>
  <si>
    <t>消費税</t>
  </si>
  <si>
    <t>合計</t>
  </si>
  <si>
    <t>送料 (税抜２０万円以上ご注文で無料）</t>
  </si>
  <si>
    <t>品番</t>
  </si>
  <si>
    <t>製品番号</t>
  </si>
  <si>
    <t>商品画像</t>
  </si>
  <si>
    <t>シェイプ</t>
  </si>
  <si>
    <t>サイズ</t>
  </si>
  <si>
    <t>入り数</t>
  </si>
  <si>
    <t>ジム価格
(税抜価格)</t>
  </si>
  <si>
    <t>ジム価格
(税込価格)</t>
  </si>
  <si>
    <t>定価
(税込価格)</t>
  </si>
  <si>
    <t xml:space="preserve"> カラー</t>
  </si>
  <si>
    <t>セット数</t>
  </si>
  <si>
    <t>ホールド数</t>
  </si>
  <si>
    <t>小計</t>
  </si>
  <si>
    <t>Set Price
in RMB</t>
  </si>
  <si>
    <t>重量
weight(KG)</t>
  </si>
  <si>
    <r>
      <rPr>
        <b val="1"/>
        <sz val="6"/>
        <color indexed="8"/>
        <rFont val="Calibri"/>
      </rPr>
      <t xml:space="preserve">A1
</t>
    </r>
    <r>
      <rPr>
        <b val="1"/>
        <sz val="6"/>
        <color indexed="8"/>
        <rFont val="Calibri"/>
      </rPr>
      <t xml:space="preserve">白
</t>
    </r>
    <r>
      <rPr>
        <b val="1"/>
        <sz val="6"/>
        <color indexed="8"/>
        <rFont val="Calibri"/>
      </rPr>
      <t>RAL9016</t>
    </r>
  </si>
  <si>
    <r>
      <rPr>
        <b val="1"/>
        <sz val="6"/>
        <color indexed="8"/>
        <rFont val="等线"/>
      </rPr>
      <t xml:space="preserve">B1
</t>
    </r>
    <r>
      <rPr>
        <b val="1"/>
        <sz val="6"/>
        <color indexed="8"/>
        <rFont val="等线"/>
      </rPr>
      <t xml:space="preserve">青
</t>
    </r>
    <r>
      <rPr>
        <b val="1"/>
        <sz val="6"/>
        <color indexed="8"/>
        <rFont val="等线"/>
      </rPr>
      <t xml:space="preserve">US
</t>
    </r>
    <r>
      <rPr>
        <b val="1"/>
        <sz val="6"/>
        <color indexed="8"/>
        <rFont val="等线"/>
      </rPr>
      <t>RAL5015</t>
    </r>
  </si>
  <si>
    <t>B3
ライトブルーEU
RAL5015</t>
  </si>
  <si>
    <t>B4
水槽色
P 3105C</t>
  </si>
  <si>
    <t>B5
ミント RAL 6027</t>
  </si>
  <si>
    <r>
      <rPr>
        <b val="1"/>
        <sz val="6"/>
        <color indexed="8"/>
        <rFont val="Calibri"/>
      </rPr>
      <t xml:space="preserve">C2
</t>
    </r>
    <r>
      <rPr>
        <b val="1"/>
        <sz val="6"/>
        <color indexed="8"/>
        <rFont val="Calibri"/>
      </rPr>
      <t xml:space="preserve">绿
</t>
    </r>
    <r>
      <rPr>
        <b val="1"/>
        <sz val="6"/>
        <color indexed="8"/>
        <rFont val="Calibri"/>
      </rPr>
      <t>RAL6037</t>
    </r>
  </si>
  <si>
    <r>
      <rPr>
        <b val="1"/>
        <sz val="6"/>
        <color indexed="8"/>
        <rFont val="Calibri"/>
      </rPr>
      <t xml:space="preserve">D2
</t>
    </r>
    <r>
      <rPr>
        <b val="1"/>
        <sz val="6"/>
        <color indexed="8"/>
        <rFont val="Calibri"/>
      </rPr>
      <t xml:space="preserve">黄
</t>
    </r>
    <r>
      <rPr>
        <b val="1"/>
        <sz val="6"/>
        <color indexed="8"/>
        <rFont val="Calibri"/>
      </rPr>
      <t>RAL1023</t>
    </r>
  </si>
  <si>
    <r>
      <rPr>
        <b val="1"/>
        <sz val="6"/>
        <color indexed="8"/>
        <rFont val="Calibri"/>
      </rPr>
      <t xml:space="preserve">E2
</t>
    </r>
    <r>
      <rPr>
        <b val="1"/>
        <sz val="6"/>
        <color indexed="8"/>
        <rFont val="Calibri"/>
      </rPr>
      <t xml:space="preserve">オレンジ
</t>
    </r>
    <r>
      <rPr>
        <b val="1"/>
        <sz val="6"/>
        <color indexed="8"/>
        <rFont val="Calibri"/>
      </rPr>
      <t>RAL2009</t>
    </r>
  </si>
  <si>
    <r>
      <rPr>
        <b val="1"/>
        <sz val="6"/>
        <color indexed="8"/>
        <rFont val="Calibri"/>
      </rPr>
      <t xml:space="preserve">F1
</t>
    </r>
    <r>
      <rPr>
        <b val="1"/>
        <sz val="6"/>
        <color indexed="8"/>
        <rFont val="Calibri"/>
      </rPr>
      <t xml:space="preserve">赤
</t>
    </r>
    <r>
      <rPr>
        <b val="1"/>
        <sz val="6"/>
        <color indexed="8"/>
        <rFont val="Calibri"/>
      </rPr>
      <t>RAL3020</t>
    </r>
  </si>
  <si>
    <r>
      <rPr>
        <b val="1"/>
        <sz val="6"/>
        <color indexed="8"/>
        <rFont val="Calibri"/>
      </rPr>
      <t xml:space="preserve">G1
</t>
    </r>
    <r>
      <rPr>
        <b val="1"/>
        <sz val="6"/>
        <color indexed="8"/>
        <rFont val="Calibri"/>
      </rPr>
      <t xml:space="preserve">濃紫
</t>
    </r>
    <r>
      <rPr>
        <b val="1"/>
        <sz val="6"/>
        <color indexed="8"/>
        <rFont val="Calibri"/>
      </rPr>
      <t>RAL4008</t>
    </r>
  </si>
  <si>
    <t>G2
紫
Pantone 267U</t>
  </si>
  <si>
    <r>
      <rPr>
        <b val="1"/>
        <sz val="6"/>
        <color indexed="11"/>
        <rFont val="Calibri"/>
      </rPr>
      <t xml:space="preserve">H1
</t>
    </r>
    <r>
      <rPr>
        <b val="1"/>
        <sz val="6"/>
        <color indexed="11"/>
        <rFont val="Calibri"/>
      </rPr>
      <t xml:space="preserve">黑
</t>
    </r>
    <r>
      <rPr>
        <b val="1"/>
        <sz val="6"/>
        <color indexed="11"/>
        <rFont val="Calibri"/>
      </rPr>
      <t>RAL9005</t>
    </r>
  </si>
  <si>
    <t>J1 
灰色
RAL7001</t>
  </si>
  <si>
    <r>
      <rPr>
        <b val="1"/>
        <sz val="6"/>
        <color indexed="8"/>
        <rFont val="Calibri"/>
      </rPr>
      <t xml:space="preserve">D0
</t>
    </r>
    <r>
      <rPr>
        <b val="1"/>
        <sz val="6"/>
        <color indexed="8"/>
        <rFont val="Calibri"/>
      </rPr>
      <t xml:space="preserve">蛍光黄
</t>
    </r>
    <r>
      <rPr>
        <b val="1"/>
        <sz val="6"/>
        <color indexed="8"/>
        <rFont val="Calibri"/>
      </rPr>
      <t>RAL1026</t>
    </r>
  </si>
  <si>
    <r>
      <rPr>
        <b val="1"/>
        <sz val="6"/>
        <color indexed="8"/>
        <rFont val="Calibri"/>
      </rPr>
      <t xml:space="preserve">E0
</t>
    </r>
    <r>
      <rPr>
        <b val="1"/>
        <sz val="6"/>
        <color indexed="8"/>
        <rFont val="Calibri"/>
      </rPr>
      <t xml:space="preserve">蛍光
</t>
    </r>
    <r>
      <rPr>
        <b val="1"/>
        <sz val="6"/>
        <color indexed="8"/>
        <rFont val="Calibri"/>
      </rPr>
      <t xml:space="preserve">オレンジ
</t>
    </r>
    <r>
      <rPr>
        <b val="1"/>
        <sz val="6"/>
        <color indexed="8"/>
        <rFont val="Calibri"/>
      </rPr>
      <t>RAL2005</t>
    </r>
  </si>
  <si>
    <r>
      <rPr>
        <b val="1"/>
        <sz val="6"/>
        <color indexed="8"/>
        <rFont val="Calibri"/>
      </rPr>
      <t xml:space="preserve">F0
</t>
    </r>
    <r>
      <rPr>
        <b val="1"/>
        <sz val="6"/>
        <color indexed="8"/>
        <rFont val="Calibri"/>
      </rPr>
      <t xml:space="preserve">蛍光
</t>
    </r>
    <r>
      <rPr>
        <b val="1"/>
        <sz val="6"/>
        <color indexed="8"/>
        <rFont val="Calibri"/>
      </rPr>
      <t xml:space="preserve">ピンク
</t>
    </r>
    <r>
      <rPr>
        <b val="1"/>
        <sz val="6"/>
        <color indexed="8"/>
        <rFont val="Calibri"/>
      </rPr>
      <t>Pantone 806C</t>
    </r>
  </si>
  <si>
    <r>
      <rPr>
        <b val="1"/>
        <sz val="6"/>
        <color indexed="8"/>
        <rFont val="Calibri"/>
      </rPr>
      <t xml:space="preserve">C0
</t>
    </r>
    <r>
      <rPr>
        <b val="1"/>
        <sz val="6"/>
        <color indexed="8"/>
        <rFont val="Calibri"/>
      </rPr>
      <t xml:space="preserve">蛍光
</t>
    </r>
    <r>
      <rPr>
        <b val="1"/>
        <sz val="6"/>
        <color indexed="8"/>
        <rFont val="Calibri"/>
      </rPr>
      <t xml:space="preserve">グリーン
</t>
    </r>
    <r>
      <rPr>
        <b val="1"/>
        <sz val="6"/>
        <color indexed="8"/>
        <rFont val="Calibri"/>
      </rPr>
      <t>RAL6028</t>
    </r>
  </si>
  <si>
    <t>PU25L01</t>
  </si>
  <si>
    <t>CAY0146-U2</t>
  </si>
  <si>
    <t>JUG</t>
  </si>
  <si>
    <t>L</t>
  </si>
  <si>
    <t>PU25L02</t>
  </si>
  <si>
    <t>CAY0147-U2</t>
  </si>
  <si>
    <t>OPEN
GOOD</t>
  </si>
  <si>
    <t>PU25M03</t>
  </si>
  <si>
    <t>CAY0148-U2</t>
  </si>
  <si>
    <t>M</t>
  </si>
  <si>
    <t>PU25M04</t>
  </si>
  <si>
    <t>CAY0149-U2</t>
  </si>
  <si>
    <t>PU25S05</t>
  </si>
  <si>
    <t>CAY0150-U2</t>
  </si>
  <si>
    <t>MIX:
incut
edges</t>
  </si>
  <si>
    <t>S</t>
  </si>
  <si>
    <t>PU25L06</t>
  </si>
  <si>
    <t>CAY0151-U2</t>
  </si>
  <si>
    <t>MIX:
opengood
sloper</t>
  </si>
  <si>
    <t>PU25M07</t>
  </si>
  <si>
    <t>CAY0152-U2</t>
  </si>
  <si>
    <t>PU25XS08</t>
  </si>
  <si>
    <t>CAY0153-U2</t>
  </si>
  <si>
    <t>FOOT</t>
  </si>
  <si>
    <t>XS</t>
  </si>
  <si>
    <t>PU25M09</t>
  </si>
  <si>
    <t>CAY0154-U2</t>
  </si>
  <si>
    <t>PU25M10</t>
  </si>
  <si>
    <t>CAY0155-U2</t>
  </si>
  <si>
    <t>Edges</t>
  </si>
  <si>
    <t>PU25M11</t>
  </si>
  <si>
    <t>CAY0156-U2</t>
  </si>
  <si>
    <t>PU25S12</t>
  </si>
  <si>
    <t>CAY0157-U2</t>
  </si>
  <si>
    <t>MIX:
crimp
incut
edges</t>
  </si>
  <si>
    <t>PU25S13</t>
  </si>
  <si>
    <t>CAY0158-U2</t>
  </si>
  <si>
    <t>PU25XS14</t>
  </si>
  <si>
    <t>CAY0159-U2</t>
  </si>
  <si>
    <t>PU25XS15</t>
  </si>
  <si>
    <t>CAY0160-U2</t>
  </si>
  <si>
    <t>PU25XS16</t>
  </si>
  <si>
    <t>CAY0161-U2</t>
  </si>
  <si>
    <t>PU25XS17</t>
  </si>
  <si>
    <t>CAY0162-U2</t>
  </si>
  <si>
    <t>PU25XS18</t>
  </si>
  <si>
    <t>CAY0163-U2</t>
  </si>
  <si>
    <t>Crimp</t>
  </si>
  <si>
    <t>PU25S19</t>
  </si>
  <si>
    <t>CAY0164-U2</t>
  </si>
  <si>
    <t>PU25L20</t>
  </si>
  <si>
    <t>CAY0165-U2</t>
  </si>
  <si>
    <t>PU25M21</t>
  </si>
  <si>
    <t>CAY0166-U2</t>
  </si>
  <si>
    <t>PU25M22</t>
  </si>
  <si>
    <t>CAY0167-U2</t>
  </si>
  <si>
    <t>MINI
JUG</t>
  </si>
  <si>
    <t>PU25L23</t>
  </si>
  <si>
    <t>CAY0168-U2</t>
  </si>
  <si>
    <t>PU25L24</t>
  </si>
  <si>
    <t>CAY0169-U2</t>
  </si>
  <si>
    <t>PU25XS25</t>
  </si>
  <si>
    <t>CAY0170-U2</t>
  </si>
  <si>
    <t>PU25M26</t>
  </si>
  <si>
    <t>CAY0171-U2</t>
  </si>
  <si>
    <t>INCUT</t>
  </si>
  <si>
    <t>pu2408</t>
  </si>
  <si>
    <t>CAY0137-U2</t>
  </si>
  <si>
    <t>Mix</t>
  </si>
  <si>
    <t>pu2409</t>
  </si>
  <si>
    <t>CAY0138-U2</t>
  </si>
  <si>
    <t>Footholds</t>
  </si>
  <si>
    <t>pu2401</t>
  </si>
  <si>
    <t>CAY0117-U1</t>
  </si>
  <si>
    <t>XL</t>
  </si>
  <si>
    <t>pu2402</t>
  </si>
  <si>
    <t>CAY0118-U1</t>
  </si>
  <si>
    <t>pu2403</t>
  </si>
  <si>
    <t>CAY0119-U1</t>
  </si>
  <si>
    <t>pu2404</t>
  </si>
  <si>
    <t>CAY0120-U1</t>
  </si>
  <si>
    <t>Jugs</t>
  </si>
  <si>
    <t>pu2405</t>
  </si>
  <si>
    <t>CAY0121-U1</t>
  </si>
  <si>
    <t>Pockets</t>
  </si>
  <si>
    <t>pu2406</t>
  </si>
  <si>
    <t>CAY0122-U1</t>
  </si>
  <si>
    <t>pu2407</t>
  </si>
  <si>
    <t>CAY0123-U1</t>
  </si>
  <si>
    <t>Incuts</t>
  </si>
  <si>
    <t>pu2215</t>
  </si>
  <si>
    <t>CAY001-U1</t>
  </si>
  <si>
    <t>pu2216</t>
  </si>
  <si>
    <t>CAY002-U2</t>
  </si>
  <si>
    <t>pu2217</t>
  </si>
  <si>
    <t>CAY003-U1</t>
  </si>
  <si>
    <t>Slopers</t>
  </si>
  <si>
    <t>pu2218</t>
  </si>
  <si>
    <t>CAY004-U1</t>
  </si>
  <si>
    <t>pu2219</t>
  </si>
  <si>
    <t>CAY005-U1</t>
  </si>
  <si>
    <t>Pinches</t>
  </si>
  <si>
    <t>pu2220</t>
  </si>
  <si>
    <t>CAY006-U1</t>
  </si>
  <si>
    <t>PINCH
好抓</t>
  </si>
  <si>
    <t>pu2221</t>
  </si>
  <si>
    <t>CAY007-U1</t>
  </si>
  <si>
    <t>pu2222</t>
  </si>
  <si>
    <t>CAY0008-U1</t>
  </si>
  <si>
    <t>pu2223</t>
  </si>
  <si>
    <t>CAY0009-U1</t>
  </si>
  <si>
    <t>pu2224</t>
  </si>
  <si>
    <t>CAY0010-U1</t>
  </si>
  <si>
    <t>pu2225</t>
  </si>
  <si>
    <t>CAY0011-U1</t>
  </si>
  <si>
    <t>pu2226</t>
  </si>
  <si>
    <t>CAY0012-U1</t>
  </si>
  <si>
    <t xml:space="preserve">Jugs
</t>
  </si>
  <si>
    <t>pu2227</t>
  </si>
  <si>
    <t>CAY0013-U1</t>
  </si>
  <si>
    <t>pu2228</t>
  </si>
  <si>
    <t>CAY0014-U2</t>
  </si>
  <si>
    <t>pu2101</t>
  </si>
  <si>
    <t>ZHU0024-U1</t>
  </si>
  <si>
    <t>pu2102</t>
  </si>
  <si>
    <t>CAY0037-U1</t>
  </si>
  <si>
    <t>pu2103</t>
  </si>
  <si>
    <t>ZHU0026-U1</t>
  </si>
  <si>
    <t>pu2104</t>
  </si>
  <si>
    <t>ZHU0027-U1</t>
  </si>
  <si>
    <t>pu2105</t>
  </si>
  <si>
    <t>ZHU0028-U1</t>
  </si>
  <si>
    <t>pu2106</t>
  </si>
  <si>
    <t>ZHU0029-U1</t>
  </si>
  <si>
    <t>pu2107</t>
  </si>
  <si>
    <t>ZHU0031-U1</t>
  </si>
  <si>
    <t>pu2108</t>
  </si>
  <si>
    <t>ZHU0030-U1</t>
  </si>
  <si>
    <t>pu2109</t>
  </si>
  <si>
    <t>ZHU0006-U1</t>
  </si>
  <si>
    <t>Crimps</t>
  </si>
  <si>
    <t>pu2110</t>
  </si>
  <si>
    <t>ZHU0032-U1</t>
  </si>
  <si>
    <t>pu2111</t>
  </si>
  <si>
    <t>ZHU0033-U1</t>
  </si>
  <si>
    <t>pu2112</t>
  </si>
  <si>
    <t>CAY000-U2</t>
  </si>
  <si>
    <t>S-M</t>
  </si>
  <si>
    <t>pu2113</t>
  </si>
  <si>
    <t>ZHU0005-U1</t>
  </si>
  <si>
    <r>
      <rPr>
        <b val="1"/>
        <sz val="10"/>
        <color indexed="8"/>
        <rFont val="等线"/>
      </rPr>
      <t>サイズ</t>
    </r>
    <r>
      <rPr>
        <sz val="12"/>
        <color indexed="8"/>
        <rFont val="等线"/>
      </rPr>
      <t xml:space="preserve">	</t>
    </r>
  </si>
  <si>
    <t>表面积</t>
  </si>
  <si>
    <t>XXXL
over200</t>
  </si>
  <si>
    <t>XXL
100-200</t>
  </si>
  <si>
    <t>XL
50-100</t>
  </si>
  <si>
    <t>L
30-50</t>
  </si>
  <si>
    <t>M
10-30</t>
  </si>
  <si>
    <t>S
5-10</t>
  </si>
  <si>
    <t>XS
0-5</t>
  </si>
  <si>
    <t>wight</t>
  </si>
  <si>
    <r>
      <rPr>
        <b val="1"/>
        <sz val="6"/>
        <color indexed="8"/>
        <rFont val="Calibri"/>
      </rPr>
      <t xml:space="preserve">A1
</t>
    </r>
    <r>
      <rPr>
        <b val="1"/>
        <sz val="6"/>
        <color indexed="8"/>
        <rFont val="Calibri"/>
      </rPr>
      <t xml:space="preserve">交通白
</t>
    </r>
    <r>
      <rPr>
        <b val="1"/>
        <sz val="6"/>
        <color indexed="8"/>
        <rFont val="Calibri"/>
      </rPr>
      <t>RAL9016</t>
    </r>
  </si>
  <si>
    <r>
      <rPr>
        <b val="1"/>
        <sz val="6"/>
        <color indexed="8"/>
        <rFont val="等线"/>
      </rPr>
      <t xml:space="preserve">B1
</t>
    </r>
    <r>
      <rPr>
        <b val="1"/>
        <sz val="6"/>
        <color indexed="8"/>
        <rFont val="等线"/>
      </rPr>
      <t xml:space="preserve">天蓝US
</t>
    </r>
    <r>
      <rPr>
        <b val="1"/>
        <sz val="6"/>
        <color indexed="8"/>
        <rFont val="等线"/>
      </rPr>
      <t>RAL5015</t>
    </r>
  </si>
  <si>
    <t>B3
天蓝EU
RAL5015</t>
  </si>
  <si>
    <t>B4
绿松石
P 3105C</t>
  </si>
  <si>
    <t>B5
薄荷绿 RAL 6027</t>
  </si>
  <si>
    <r>
      <rPr>
        <b val="1"/>
        <sz val="6"/>
        <color indexed="8"/>
        <rFont val="Calibri"/>
      </rPr>
      <t xml:space="preserve">C2
</t>
    </r>
    <r>
      <rPr>
        <b val="1"/>
        <sz val="6"/>
        <color indexed="8"/>
        <rFont val="Calibri"/>
      </rPr>
      <t xml:space="preserve">纯绿
</t>
    </r>
    <r>
      <rPr>
        <b val="1"/>
        <sz val="6"/>
        <color indexed="8"/>
        <rFont val="Calibri"/>
      </rPr>
      <t>RAL6037</t>
    </r>
  </si>
  <si>
    <r>
      <rPr>
        <b val="1"/>
        <sz val="6"/>
        <color indexed="8"/>
        <rFont val="Calibri"/>
      </rPr>
      <t xml:space="preserve">D2
</t>
    </r>
    <r>
      <rPr>
        <b val="1"/>
        <sz val="6"/>
        <color indexed="8"/>
        <rFont val="Calibri"/>
      </rPr>
      <t xml:space="preserve">交通黄
</t>
    </r>
    <r>
      <rPr>
        <b val="1"/>
        <sz val="6"/>
        <color indexed="8"/>
        <rFont val="Calibri"/>
      </rPr>
      <t>RAL1023</t>
    </r>
  </si>
  <si>
    <r>
      <rPr>
        <b val="1"/>
        <sz val="6"/>
        <color indexed="8"/>
        <rFont val="Calibri"/>
      </rPr>
      <t xml:space="preserve">E2
</t>
    </r>
    <r>
      <rPr>
        <b val="1"/>
        <sz val="6"/>
        <color indexed="8"/>
        <rFont val="Calibri"/>
      </rPr>
      <t xml:space="preserve">纯橙
</t>
    </r>
    <r>
      <rPr>
        <b val="1"/>
        <sz val="6"/>
        <color indexed="8"/>
        <rFont val="Calibri"/>
      </rPr>
      <t>RAL2009</t>
    </r>
  </si>
  <si>
    <r>
      <rPr>
        <b val="1"/>
        <sz val="6"/>
        <color indexed="8"/>
        <rFont val="Calibri"/>
      </rPr>
      <t xml:space="preserve">F1
</t>
    </r>
    <r>
      <rPr>
        <b val="1"/>
        <sz val="6"/>
        <color indexed="8"/>
        <rFont val="Calibri"/>
      </rPr>
      <t xml:space="preserve">交通红
</t>
    </r>
    <r>
      <rPr>
        <b val="1"/>
        <sz val="6"/>
        <color indexed="8"/>
        <rFont val="Calibri"/>
      </rPr>
      <t>RAL3020</t>
    </r>
  </si>
  <si>
    <r>
      <rPr>
        <b val="1"/>
        <sz val="6"/>
        <color indexed="8"/>
        <rFont val="Calibri"/>
      </rPr>
      <t xml:space="preserve">G1
</t>
    </r>
    <r>
      <rPr>
        <b val="1"/>
        <sz val="6"/>
        <color indexed="8"/>
        <rFont val="Calibri"/>
      </rPr>
      <t xml:space="preserve">信号紫
</t>
    </r>
    <r>
      <rPr>
        <b val="1"/>
        <sz val="6"/>
        <color indexed="8"/>
        <rFont val="Calibri"/>
      </rPr>
      <t>RAL4008</t>
    </r>
  </si>
  <si>
    <t>G2
美国紫
Pantone 267U</t>
  </si>
  <si>
    <r>
      <rPr>
        <b val="1"/>
        <sz val="6"/>
        <color indexed="11"/>
        <rFont val="Calibri"/>
      </rPr>
      <t xml:space="preserve">H1
</t>
    </r>
    <r>
      <rPr>
        <b val="1"/>
        <sz val="6"/>
        <color indexed="11"/>
        <rFont val="Calibri"/>
      </rPr>
      <t xml:space="preserve">乌黑
</t>
    </r>
    <r>
      <rPr>
        <b val="1"/>
        <sz val="6"/>
        <color indexed="11"/>
        <rFont val="Calibri"/>
      </rPr>
      <t>RAL9005</t>
    </r>
  </si>
  <si>
    <t>J1 
银灰
RAL7001</t>
  </si>
  <si>
    <r>
      <rPr>
        <b val="1"/>
        <sz val="6"/>
        <color indexed="8"/>
        <rFont val="Calibri"/>
      </rPr>
      <t xml:space="preserve">D0
</t>
    </r>
    <r>
      <rPr>
        <b val="1"/>
        <sz val="6"/>
        <color indexed="8"/>
        <rFont val="Calibri"/>
      </rPr>
      <t xml:space="preserve">荧光黄
</t>
    </r>
    <r>
      <rPr>
        <b val="1"/>
        <sz val="6"/>
        <color indexed="8"/>
        <rFont val="Calibri"/>
      </rPr>
      <t>RAL1026</t>
    </r>
  </si>
  <si>
    <r>
      <rPr>
        <b val="1"/>
        <sz val="6"/>
        <color indexed="8"/>
        <rFont val="Calibri"/>
      </rPr>
      <t xml:space="preserve">E0
</t>
    </r>
    <r>
      <rPr>
        <b val="1"/>
        <sz val="6"/>
        <color indexed="8"/>
        <rFont val="Calibri"/>
      </rPr>
      <t xml:space="preserve">荧光橙
</t>
    </r>
    <r>
      <rPr>
        <b val="1"/>
        <sz val="6"/>
        <color indexed="8"/>
        <rFont val="Calibri"/>
      </rPr>
      <t>RAL2005</t>
    </r>
  </si>
  <si>
    <r>
      <rPr>
        <b val="1"/>
        <sz val="6"/>
        <color indexed="8"/>
        <rFont val="Calibri"/>
      </rPr>
      <t xml:space="preserve">F0
</t>
    </r>
    <r>
      <rPr>
        <b val="1"/>
        <sz val="6"/>
        <color indexed="8"/>
        <rFont val="Calibri"/>
      </rPr>
      <t xml:space="preserve">荧光粉
</t>
    </r>
    <r>
      <rPr>
        <b val="1"/>
        <sz val="6"/>
        <color indexed="8"/>
        <rFont val="Calibri"/>
      </rPr>
      <t>Pantone 806C</t>
    </r>
  </si>
  <si>
    <r>
      <rPr>
        <b val="1"/>
        <sz val="6"/>
        <color indexed="8"/>
        <rFont val="Calibri"/>
      </rPr>
      <t xml:space="preserve">C0
</t>
    </r>
    <r>
      <rPr>
        <b val="1"/>
        <sz val="6"/>
        <color indexed="8"/>
        <rFont val="Calibri"/>
      </rPr>
      <t xml:space="preserve">荧光绿
</t>
    </r>
    <r>
      <rPr>
        <b val="1"/>
        <sz val="6"/>
        <color indexed="8"/>
        <rFont val="Calibri"/>
      </rPr>
      <t>RAL6028</t>
    </r>
  </si>
  <si>
    <t xml:space="preserve">Full set only
</t>
  </si>
  <si>
    <t>SURF</t>
  </si>
  <si>
    <t>重量
weight</t>
  </si>
  <si>
    <t>总重量
sum weight</t>
  </si>
  <si>
    <t>F23</t>
  </si>
  <si>
    <t>23款29个</t>
  </si>
  <si>
    <t>MIX</t>
  </si>
  <si>
    <t>1200mm
-
500mm</t>
  </si>
  <si>
    <t>XXL-L</t>
  </si>
  <si>
    <t>F2501</t>
  </si>
  <si>
    <t>CAY0172-G8
CAY0173-G8
CAY0174-G8
CAY0175-G8</t>
  </si>
  <si>
    <t>PINCH</t>
  </si>
  <si>
    <t>420mm
-
704mm</t>
  </si>
  <si>
    <t>XL-L</t>
  </si>
  <si>
    <t>F2502</t>
  </si>
  <si>
    <t>CAY0176-G8
CAY0177-G8
CAY0178-G8
CAY0179-G8
CAY0180-G8
CAY0181-G8</t>
  </si>
  <si>
    <t>533mm
-
686mm</t>
  </si>
  <si>
    <t>F2503</t>
  </si>
  <si>
    <t>CAY8001-G8
CAY8002-G8
CAY8003-G8
CAY8004-G8
CAY8005-G8
CAY8006-G8
CAY8007-G8
CAY8008-G8
CAY8009-G8
CAY8010-G8
CAY8011-G8
CAY8012-G8</t>
  </si>
  <si>
    <t>393mm
-
1000mm</t>
  </si>
  <si>
    <t>F2401</t>
  </si>
  <si>
    <t>CAY8048-G8
CAY8049-G8
CAY8050-G8
CAY8051-G8
CAY8052-G8
CAY8053-G8
CAY8054-G8
CAY8055-G8
CAY8056-G8
CAY8057-G8
CAY8058-G8
CAY8059-G8</t>
  </si>
  <si>
    <t>900mm
-
500mm</t>
  </si>
  <si>
    <t>F2402</t>
  </si>
  <si>
    <t>CAY8060-G8
CAY8061-G8
CAY8062-G8
CAY8063-G8
CAY8064-G8
CAY8065-G8
CAY8066-G8
CAY8067-G8
CAY8068-G8
CAY8069-G8
CAY8070-G8
CAY8071-G8</t>
  </si>
  <si>
    <t>700mm
-
350mm</t>
  </si>
  <si>
    <t>F2403</t>
  </si>
  <si>
    <t>CAY8072-G8
CAY8073-G8
CAY8074-G8
CAY8075-G8
CAY8076-G8
CAY8077-G8
CAY8078-G8
CAY8079-G8
CAY8080-G8
CAY8081-G8
CAY8082-G8
CAY8083-G8
CAY8084-G8
CAY8085-G8</t>
  </si>
  <si>
    <t>800mm
-
310mm</t>
  </si>
  <si>
    <t>F2404</t>
  </si>
  <si>
    <t>CAY8086-G8
CAY8087-G8
CAY8088-G8
CAY8089-G8
CAY8090-G8
CAY8091-G8
CAY8092-G8
CAY8093-G8
CAY8094-G8
CAY8095-G8
CAY8096-G8
CAY8097-G8</t>
  </si>
  <si>
    <t>Slopers
&amp;
Open
good</t>
  </si>
  <si>
    <t>600mm
-
350mm</t>
  </si>
  <si>
    <t>F2405</t>
  </si>
  <si>
    <t>CAY8098-G8
CAY8099-G8
CAY8100-G8
CAY8101-G8
CAY8102-G8
CAY8103-G8
CAY0111-G8
CAY0112-G8
CAY0113-G8
CAY0114-G8
CAY0115-G8
CAY0116-G8</t>
  </si>
  <si>
    <t>872mm
-
378mm</t>
  </si>
  <si>
    <t>F2406</t>
  </si>
  <si>
    <t>CAY0124-G8
CAY0125-G8
CAY0126-G8
CAY0127-G8</t>
  </si>
  <si>
    <t>MIX
Slopers</t>
  </si>
  <si>
    <t>900mm</t>
  </si>
  <si>
    <t>F2407</t>
  </si>
  <si>
    <t>CAY0128-G8
CAY0129-G8
CAY0130-G8
CAY0131-G8
CAY0132-G8</t>
  </si>
  <si>
    <t>700mm
-
800mm</t>
  </si>
  <si>
    <t>Xl</t>
  </si>
  <si>
    <t>F2408</t>
  </si>
  <si>
    <t>CAY0133-G8
CAY0134-G8
CAY0135-G8
CAY0136-G8</t>
  </si>
  <si>
    <t>Open
good</t>
  </si>
  <si>
    <t>Single item purchase</t>
  </si>
  <si>
    <t>2025款</t>
  </si>
  <si>
    <t>F250101</t>
  </si>
  <si>
    <t>CAY0172-G8</t>
  </si>
  <si>
    <t>420*163*85</t>
  </si>
  <si>
    <t>F250102</t>
  </si>
  <si>
    <t>CAY0173-G8</t>
  </si>
  <si>
    <t>420*161*83</t>
  </si>
  <si>
    <t>F250103</t>
  </si>
  <si>
    <t>CAY0174-G8</t>
  </si>
  <si>
    <t>695*204*84</t>
  </si>
  <si>
    <t>F250104</t>
  </si>
  <si>
    <t>CAY0175-G8</t>
  </si>
  <si>
    <t>704*200*130</t>
  </si>
  <si>
    <t>F250201</t>
  </si>
  <si>
    <t>CAY0176-G8</t>
  </si>
  <si>
    <t>Edges
SLOPER</t>
  </si>
  <si>
    <t>533*234*126</t>
  </si>
  <si>
    <t>F250202</t>
  </si>
  <si>
    <t>CAY0177-G8</t>
  </si>
  <si>
    <t>536*202*105</t>
  </si>
  <si>
    <t>F250203</t>
  </si>
  <si>
    <t>CAY0178-G8</t>
  </si>
  <si>
    <t>536*213*105</t>
  </si>
  <si>
    <t>F250204</t>
  </si>
  <si>
    <t>CAY0179-G8</t>
  </si>
  <si>
    <t>686*322*150</t>
  </si>
  <si>
    <t>F250205</t>
  </si>
  <si>
    <t>CAY0180-G8</t>
  </si>
  <si>
    <t>686*317*140</t>
  </si>
  <si>
    <t>F250206</t>
  </si>
  <si>
    <t>CAY0181-G8</t>
  </si>
  <si>
    <t>686*323*144</t>
  </si>
  <si>
    <t>F250301</t>
  </si>
  <si>
    <t>CAY8001-G8
CAY8002-G8
CAY8003-G8</t>
  </si>
  <si>
    <t>393*160*56
700*280*96
995*400*135</t>
  </si>
  <si>
    <t>L-XL</t>
  </si>
  <si>
    <t>F250302</t>
  </si>
  <si>
    <t>CAY8004-G8
CAY8005-G8
CAY8006-G8</t>
  </si>
  <si>
    <t>394*160*56
697*281*95
996*400*134</t>
  </si>
  <si>
    <t>F250303</t>
  </si>
  <si>
    <t>CAY8007-G8
CAY8008-G8
CAY8009-G8</t>
  </si>
  <si>
    <t>395*160*56
700*282*95
993*400*133</t>
  </si>
  <si>
    <t>F250304</t>
  </si>
  <si>
    <t>CAY8010-G8
CAY8011-G8
CAY8012-G8</t>
  </si>
  <si>
    <t>SLOPER</t>
  </si>
  <si>
    <t>406*164*58
700*281*96
1000*403*135</t>
  </si>
  <si>
    <t>2024款</t>
  </si>
  <si>
    <t>F240101</t>
  </si>
  <si>
    <t>CAY8048-G8</t>
  </si>
  <si>
    <t>900mm
350mm
160mm</t>
  </si>
  <si>
    <t>F240102</t>
  </si>
  <si>
    <t>CAY8049-G8</t>
  </si>
  <si>
    <t>F240103</t>
  </si>
  <si>
    <t>CAY8050-G8</t>
  </si>
  <si>
    <t>800mm
320mm
140mm</t>
  </si>
  <si>
    <t>F240104</t>
  </si>
  <si>
    <t>CAY8051-G8</t>
  </si>
  <si>
    <t>F240105</t>
  </si>
  <si>
    <t>CAY8052-G8</t>
  </si>
  <si>
    <t>700mm
280mm
120mm</t>
  </si>
  <si>
    <t>F240106</t>
  </si>
  <si>
    <t>CAY8053-G8</t>
  </si>
  <si>
    <t>F240107</t>
  </si>
  <si>
    <t>CAY8054-G8</t>
  </si>
  <si>
    <t>600mm
250mm
100mm</t>
  </si>
  <si>
    <t>F240108</t>
  </si>
  <si>
    <t>CAY8055-G8</t>
  </si>
  <si>
    <t>F240109</t>
  </si>
  <si>
    <t>CAY8056-G8</t>
  </si>
  <si>
    <t>550mm
230mm
90mm</t>
  </si>
  <si>
    <t>F240110</t>
  </si>
  <si>
    <t>CAY8057-G8</t>
  </si>
  <si>
    <t>F240111</t>
  </si>
  <si>
    <t>CAY8058-G8</t>
  </si>
  <si>
    <t>500mm
200mm
80mm</t>
  </si>
  <si>
    <t>F240112</t>
  </si>
  <si>
    <t>CAY8059-G8</t>
  </si>
  <si>
    <t>F240201</t>
  </si>
  <si>
    <t>CAY8060-G8</t>
  </si>
  <si>
    <t>85°
650mm
220mm
115mm</t>
  </si>
  <si>
    <t>F240202</t>
  </si>
  <si>
    <t>CAY8061-G8</t>
  </si>
  <si>
    <t>80°
700mm
250mm
135mm</t>
  </si>
  <si>
    <t>F240203</t>
  </si>
  <si>
    <t>CAY8062-G8</t>
  </si>
  <si>
    <t>75°
750mm
280mm
155mm</t>
  </si>
  <si>
    <t>F240204</t>
  </si>
  <si>
    <t>CAY8063-G8</t>
  </si>
  <si>
    <t>65°
650mm
240mm
115mm</t>
  </si>
  <si>
    <t>F240205</t>
  </si>
  <si>
    <t>CAY8064-G8</t>
  </si>
  <si>
    <t>60°
700mm
280mm
135mm</t>
  </si>
  <si>
    <t>F240206</t>
  </si>
  <si>
    <t>CAY8065-G8</t>
  </si>
  <si>
    <t>55°
750mm
330mm
155mm</t>
  </si>
  <si>
    <t>F240207</t>
  </si>
  <si>
    <t>CAY8066-G8</t>
  </si>
  <si>
    <t>450mm
200mm
105mm</t>
  </si>
  <si>
    <t>F240208</t>
  </si>
  <si>
    <t>CAY8067-G8</t>
  </si>
  <si>
    <t>400mm
160mm
59mm</t>
  </si>
  <si>
    <t>F240209</t>
  </si>
  <si>
    <t>CAY8068-G8</t>
  </si>
  <si>
    <t>350mm
120mm
65mm</t>
  </si>
  <si>
    <t>F240210</t>
  </si>
  <si>
    <t>CAY8069-G8</t>
  </si>
  <si>
    <t>F240211</t>
  </si>
  <si>
    <t>CAY8070-G8</t>
  </si>
  <si>
    <t>400mm
160mm
85mm</t>
  </si>
  <si>
    <t>F240212</t>
  </si>
  <si>
    <t>CAY8071-G8</t>
  </si>
  <si>
    <t>350mm
120mm
60mm</t>
  </si>
  <si>
    <t>F240301</t>
  </si>
  <si>
    <t>CAY8072-G8</t>
  </si>
  <si>
    <t>95°
800mm
300mm
137mm</t>
  </si>
  <si>
    <t>F240302</t>
  </si>
  <si>
    <t>CAY8073-G8</t>
  </si>
  <si>
    <t>90°
800mm
280mm
137mm</t>
  </si>
  <si>
    <t>F240303</t>
  </si>
  <si>
    <t>CAY8074-G8</t>
  </si>
  <si>
    <t>85°
800mm
280mm
137mm</t>
  </si>
  <si>
    <t>F240304</t>
  </si>
  <si>
    <t>CAY8075-G8</t>
  </si>
  <si>
    <t xml:space="preserve"> </t>
  </si>
  <si>
    <t>75°
800mm
280mm
137mm</t>
  </si>
  <si>
    <t>F240305</t>
  </si>
  <si>
    <t>CAY8076-G8</t>
  </si>
  <si>
    <t>65°
750mm
260mm
126mm</t>
  </si>
  <si>
    <t>F240306</t>
  </si>
  <si>
    <t>CAY8077-G8</t>
  </si>
  <si>
    <t>55°
700mm
240mm
92mm</t>
  </si>
  <si>
    <t>F240307</t>
  </si>
  <si>
    <t>CAY8078-G8</t>
  </si>
  <si>
    <t>40°
627mm
220mm
72mm</t>
  </si>
  <si>
    <t>F240308</t>
  </si>
  <si>
    <t>CAY8079-G8</t>
  </si>
  <si>
    <t>95°
450mm
180mm
95mm</t>
  </si>
  <si>
    <t>F240309</t>
  </si>
  <si>
    <t>CAY8080-G8</t>
  </si>
  <si>
    <t>90°
440mm
170mm
85mm</t>
  </si>
  <si>
    <t>F240310</t>
  </si>
  <si>
    <t>CAY8081-G8</t>
  </si>
  <si>
    <t>85°
420mm
160mm
80mm</t>
  </si>
  <si>
    <t>F240311</t>
  </si>
  <si>
    <t>CAY8082-G8</t>
  </si>
  <si>
    <t>75°
400mm
150mm
73mm</t>
  </si>
  <si>
    <t>F240312</t>
  </si>
  <si>
    <t>CAY8083-G8</t>
  </si>
  <si>
    <t>65°
370mm
140mm
65mm</t>
  </si>
  <si>
    <t>F240313</t>
  </si>
  <si>
    <t>CAY8084-G8</t>
  </si>
  <si>
    <t>55°
340mm
130mm
54mm</t>
  </si>
  <si>
    <t>F240314</t>
  </si>
  <si>
    <t>CAY8085-G8</t>
  </si>
  <si>
    <t>45°
310mm
120mm
45mm</t>
  </si>
  <si>
    <t>F240401</t>
  </si>
  <si>
    <t>CAY8086-G8</t>
  </si>
  <si>
    <t>600mm
400mm
190mm</t>
  </si>
  <si>
    <t>F240402</t>
  </si>
  <si>
    <t>CAY8087-G8</t>
  </si>
  <si>
    <t>490mm
320mm
153mm</t>
  </si>
  <si>
    <t>F240403</t>
  </si>
  <si>
    <t>CAY8088-G8</t>
  </si>
  <si>
    <t>350mm
230mm
110mm</t>
  </si>
  <si>
    <t>F240404</t>
  </si>
  <si>
    <t>CAY8089-G8</t>
  </si>
  <si>
    <t>600mm
430mm
160mm</t>
  </si>
  <si>
    <t>F240405</t>
  </si>
  <si>
    <t>CAY8090-G8</t>
  </si>
  <si>
    <t>F240406</t>
  </si>
  <si>
    <t>CAY8091-G8</t>
  </si>
  <si>
    <t>350mm
250mm
94mm</t>
  </si>
  <si>
    <t>F240407</t>
  </si>
  <si>
    <t>CAY8092-G8</t>
  </si>
  <si>
    <t>604mm
432mm
176mm</t>
  </si>
  <si>
    <t>F240408</t>
  </si>
  <si>
    <t>CAY8093-G8</t>
  </si>
  <si>
    <t>490mm
350mm
143mm</t>
  </si>
  <si>
    <t>F240409</t>
  </si>
  <si>
    <t>CAY8094-G8</t>
  </si>
  <si>
    <t>353mm
250mm
103mm</t>
  </si>
  <si>
    <t>F240410</t>
  </si>
  <si>
    <t>CAY8095-G8</t>
  </si>
  <si>
    <t>604mm
432mm
157mm</t>
  </si>
  <si>
    <t>F240411</t>
  </si>
  <si>
    <t>CAY8096-G8</t>
  </si>
  <si>
    <t>490mm
350mm
127mm</t>
  </si>
  <si>
    <t>F240412</t>
  </si>
  <si>
    <t>CAY8097-G8</t>
  </si>
  <si>
    <t>353mm
250mm
92mm</t>
  </si>
  <si>
    <t>F240501</t>
  </si>
  <si>
    <t>CAY8098-G8</t>
  </si>
  <si>
    <t>782mm
270mm
162mm</t>
  </si>
  <si>
    <t>F240502</t>
  </si>
  <si>
    <t>CAY8099-G8</t>
  </si>
  <si>
    <t>731mm
252mm
113mm</t>
  </si>
  <si>
    <t>F240503</t>
  </si>
  <si>
    <t>CAY8100-G8</t>
  </si>
  <si>
    <t>680mm
234mm
91mm</t>
  </si>
  <si>
    <t>F240504</t>
  </si>
  <si>
    <t>CAY8101-G8</t>
  </si>
  <si>
    <t>450mm
200mm
95mm</t>
  </si>
  <si>
    <t>F240505</t>
  </si>
  <si>
    <t>CAY8102-G8</t>
  </si>
  <si>
    <t>411mm
182mm
77mm</t>
  </si>
  <si>
    <t>F240506</t>
  </si>
  <si>
    <t>CAY8103-G8</t>
  </si>
  <si>
    <t>378mm
168mm
70mm</t>
  </si>
  <si>
    <t>F240507</t>
  </si>
  <si>
    <t>CAY0111-G8</t>
  </si>
  <si>
    <t>F240508</t>
  </si>
  <si>
    <t>CAY0112-G8</t>
  </si>
  <si>
    <t>F240509</t>
  </si>
  <si>
    <t>CAY0113-G8</t>
  </si>
  <si>
    <t>F240510</t>
  </si>
  <si>
    <t>CAY0114-G8</t>
  </si>
  <si>
    <t>F240511</t>
  </si>
  <si>
    <t>CAY0115-G8</t>
  </si>
  <si>
    <t>F240512</t>
  </si>
  <si>
    <t>CAY0116-G8</t>
  </si>
  <si>
    <t>F240601</t>
  </si>
  <si>
    <t>CAY0124-G8</t>
  </si>
  <si>
    <t>F240602</t>
  </si>
  <si>
    <t>CAY0125-G8</t>
  </si>
  <si>
    <t>F240603</t>
  </si>
  <si>
    <t>CAY0126-G8</t>
  </si>
  <si>
    <t>F240604</t>
  </si>
  <si>
    <t>CAY0127-G8</t>
  </si>
  <si>
    <t>F240701</t>
  </si>
  <si>
    <t>CAY0128-G8</t>
  </si>
  <si>
    <t>800mm</t>
  </si>
  <si>
    <t>F240702</t>
  </si>
  <si>
    <t>CAY0129-G8</t>
  </si>
  <si>
    <t>F240703</t>
  </si>
  <si>
    <t>CAY0130-G8</t>
  </si>
  <si>
    <t>F240704</t>
  </si>
  <si>
    <t>CAY0131-G8</t>
  </si>
  <si>
    <t>F240705</t>
  </si>
  <si>
    <t>CAY0132-G8</t>
  </si>
  <si>
    <t>700mm</t>
  </si>
  <si>
    <t>F240801</t>
  </si>
  <si>
    <t>CAY0133-G8</t>
  </si>
  <si>
    <t>F240802</t>
  </si>
  <si>
    <t>CAY0134-G8</t>
  </si>
  <si>
    <t>F240803</t>
  </si>
  <si>
    <t>CAY0135-G8</t>
  </si>
  <si>
    <t>F240804</t>
  </si>
  <si>
    <t>CAY0136-G8</t>
  </si>
  <si>
    <t>2023款</t>
  </si>
  <si>
    <t>F230101</t>
  </si>
  <si>
    <t>CAY0015-G8</t>
  </si>
  <si>
    <t>1200mm</t>
  </si>
  <si>
    <t>XXL</t>
  </si>
  <si>
    <t>F230102</t>
  </si>
  <si>
    <t>CAY0016-G8</t>
  </si>
  <si>
    <t>F230103</t>
  </si>
  <si>
    <t>CAY0017-G8</t>
  </si>
  <si>
    <t>685mm</t>
  </si>
  <si>
    <t>F230104</t>
  </si>
  <si>
    <t>CAY0018-G8</t>
  </si>
  <si>
    <t>418mm</t>
  </si>
  <si>
    <t>F230201</t>
  </si>
  <si>
    <t>CAY0019-G8</t>
  </si>
  <si>
    <t>670mm</t>
  </si>
  <si>
    <t>F230202</t>
  </si>
  <si>
    <t>CAY0020-G8</t>
  </si>
  <si>
    <t>600mm</t>
  </si>
  <si>
    <t>F230203</t>
  </si>
  <si>
    <t>CAY0021-G8</t>
  </si>
  <si>
    <t>750mm</t>
  </si>
  <si>
    <t>F230204</t>
  </si>
  <si>
    <t>CAY0022-G8</t>
  </si>
  <si>
    <t>F230205</t>
  </si>
  <si>
    <t>CAY0023-G8</t>
  </si>
  <si>
    <t>850mm</t>
  </si>
  <si>
    <t>F230206</t>
  </si>
  <si>
    <t>CAY0024-G8</t>
  </si>
  <si>
    <t>650mm</t>
  </si>
  <si>
    <t>F230301</t>
  </si>
  <si>
    <t>CAY0025-G8</t>
  </si>
  <si>
    <t>720mm</t>
  </si>
  <si>
    <t>F230302</t>
  </si>
  <si>
    <t>CAY0026-G8</t>
  </si>
  <si>
    <t>F230303</t>
  </si>
  <si>
    <t>CAY0027-G8</t>
  </si>
  <si>
    <t>F230304</t>
  </si>
  <si>
    <t>CAY0028-G8</t>
  </si>
  <si>
    <t>F230304b</t>
  </si>
  <si>
    <t>CAY0104-G8</t>
  </si>
  <si>
    <t>550mm</t>
  </si>
  <si>
    <t>F230304c</t>
  </si>
  <si>
    <t>CAY0105-G8</t>
  </si>
  <si>
    <t>450mm</t>
  </si>
  <si>
    <t>F230305</t>
  </si>
  <si>
    <t>CAY0029-G8</t>
  </si>
  <si>
    <t>730mm</t>
  </si>
  <si>
    <t>F230306</t>
  </si>
  <si>
    <t>CAY0030-G8</t>
  </si>
  <si>
    <t>560mm</t>
  </si>
  <si>
    <t>F230401</t>
  </si>
  <si>
    <t>CAY0031-G8</t>
  </si>
  <si>
    <t>F230401b</t>
  </si>
  <si>
    <t>CAY0106-G8</t>
  </si>
  <si>
    <t>F230401c</t>
  </si>
  <si>
    <t>CAY0107-G8</t>
  </si>
  <si>
    <t>F230402</t>
  </si>
  <si>
    <t>CAY0032-G8</t>
  </si>
  <si>
    <t>F230403</t>
  </si>
  <si>
    <t>CAY0033-G8</t>
  </si>
  <si>
    <t>F230404</t>
  </si>
  <si>
    <t>CAY0034-G8</t>
  </si>
  <si>
    <t>F230404b</t>
  </si>
  <si>
    <t>CAY0108-G8</t>
  </si>
  <si>
    <t>F230404c</t>
  </si>
  <si>
    <t>CAY0109-G8</t>
  </si>
  <si>
    <t>F230404d</t>
  </si>
  <si>
    <t>CAY0110-G8</t>
  </si>
  <si>
    <t>F230405</t>
  </si>
  <si>
    <t>CAY0035-G8</t>
  </si>
  <si>
    <t>F230406</t>
  </si>
  <si>
    <t>CAY0036-G8</t>
  </si>
  <si>
    <r>
      <rPr>
        <sz val="15"/>
        <color indexed="8"/>
        <rFont val="等线"/>
      </rPr>
      <t>合計</t>
    </r>
    <r>
      <rPr>
        <sz val="12"/>
        <color indexed="8"/>
        <rFont val="等线"/>
      </rPr>
      <t xml:space="preserve">	</t>
    </r>
  </si>
  <si>
    <t>Set Price
套价</t>
  </si>
  <si>
    <t>pu2214</t>
  </si>
  <si>
    <t xml:space="preserve">good edge </t>
  </si>
  <si>
    <t>pu2213</t>
  </si>
  <si>
    <t>pu2212</t>
  </si>
  <si>
    <t xml:space="preserve">edge </t>
  </si>
  <si>
    <t>pu2211</t>
  </si>
  <si>
    <t>pu2210</t>
  </si>
  <si>
    <t>22.10.</t>
  </si>
  <si>
    <t>Jug</t>
  </si>
  <si>
    <t>pu2209</t>
  </si>
  <si>
    <t>pu2208</t>
  </si>
  <si>
    <t>incut</t>
  </si>
  <si>
    <t>pu2207</t>
  </si>
  <si>
    <t>open Jug</t>
  </si>
  <si>
    <t>pu2206</t>
  </si>
  <si>
    <t>pu2205</t>
  </si>
  <si>
    <t>pu2204</t>
  </si>
  <si>
    <t>pu2203</t>
  </si>
  <si>
    <t>pu2001</t>
  </si>
  <si>
    <t>CG-Aa</t>
  </si>
  <si>
    <t>pu2002</t>
  </si>
  <si>
    <t>CG-Ab</t>
  </si>
  <si>
    <t>pu2003</t>
  </si>
  <si>
    <t>CG-Ba</t>
  </si>
  <si>
    <t>pu2004</t>
  </si>
  <si>
    <t>CG-Bb</t>
  </si>
  <si>
    <t>pu2005</t>
  </si>
  <si>
    <t>CG-Bc</t>
  </si>
  <si>
    <t>pu2006</t>
  </si>
  <si>
    <t>CG-Bd</t>
  </si>
  <si>
    <t>pu2007</t>
  </si>
  <si>
    <t>CG-Ca</t>
  </si>
  <si>
    <t>slopper</t>
  </si>
  <si>
    <t>pu2008</t>
  </si>
  <si>
    <t>CG-Da</t>
  </si>
  <si>
    <t>pinch</t>
  </si>
  <si>
    <t>pu2009</t>
  </si>
  <si>
    <t>CG-Db</t>
  </si>
  <si>
    <t>pu2010</t>
  </si>
  <si>
    <t>CG-Ea</t>
  </si>
  <si>
    <t>pu2011</t>
  </si>
  <si>
    <t>CG-Fa</t>
  </si>
  <si>
    <t>pu2012</t>
  </si>
  <si>
    <t>CG-Ga</t>
  </si>
  <si>
    <t>pu2013</t>
  </si>
  <si>
    <t>CG-Ha</t>
  </si>
  <si>
    <t>pu2014</t>
  </si>
  <si>
    <t>CG-Ja</t>
  </si>
  <si>
    <t>Sloper</t>
  </si>
  <si>
    <t>pu2015</t>
  </si>
  <si>
    <t>CG-Ka</t>
  </si>
  <si>
    <t>pu2016</t>
  </si>
  <si>
    <t>CG-La</t>
  </si>
  <si>
    <t>edge crimp</t>
  </si>
  <si>
    <t>pu2017</t>
  </si>
  <si>
    <t>CG-Ma</t>
  </si>
  <si>
    <t>pu2018</t>
  </si>
  <si>
    <t>CG-Na</t>
  </si>
  <si>
    <t>pu2019</t>
  </si>
  <si>
    <t>CG-Pa</t>
  </si>
  <si>
    <t>foot</t>
  </si>
  <si>
    <t>pu2020</t>
  </si>
  <si>
    <t>CG-Qa</t>
  </si>
  <si>
    <t>Sloper Jug</t>
  </si>
  <si>
    <t>pu2021</t>
  </si>
  <si>
    <t>CG-Ra</t>
  </si>
  <si>
    <t>pu2022</t>
  </si>
  <si>
    <t>CG-Sa</t>
  </si>
  <si>
    <t>pu2023</t>
  </si>
  <si>
    <t>CG-Sb</t>
  </si>
  <si>
    <t>pu2024</t>
  </si>
  <si>
    <t>CG-Sc</t>
  </si>
  <si>
    <t>pu2025</t>
  </si>
  <si>
    <t>CG-Sd</t>
  </si>
  <si>
    <t>pu2202</t>
  </si>
  <si>
    <t>Only in gray color</t>
  </si>
  <si>
    <t>quickraw
Bloker</t>
  </si>
  <si>
    <t>pu2201</t>
  </si>
  <si>
    <t>hanger
Bloker</t>
  </si>
  <si>
    <t>pudown1</t>
  </si>
  <si>
    <t>CG-Za.PE</t>
  </si>
  <si>
    <t>Only in gray color
Only PE</t>
  </si>
  <si>
    <t>down holds</t>
  </si>
  <si>
    <r>
      <rPr>
        <b val="1"/>
        <sz val="10"/>
        <color indexed="8"/>
        <rFont val="等线"/>
      </rPr>
      <t>サイズ</t>
    </r>
  </si>
  <si>
    <t>Tナット</t>
  </si>
  <si>
    <t xml:space="preserve"> color</t>
  </si>
  <si>
    <t xml:space="preserve">ホールド数 </t>
  </si>
  <si>
    <r>
      <rPr>
        <sz val="6"/>
        <color indexed="8"/>
        <rFont val="等线"/>
      </rPr>
      <t>RED</t>
    </r>
    <r>
      <rPr>
        <sz val="6"/>
        <color indexed="8"/>
        <rFont val="ヒラギノ角ゴシック W3"/>
      </rPr>
      <t xml:space="preserve">
</t>
    </r>
    <r>
      <rPr>
        <sz val="6"/>
        <color indexed="8"/>
        <rFont val="ヒラギノ角ゴシック W3"/>
      </rPr>
      <t>RAL3028</t>
    </r>
  </si>
  <si>
    <r>
      <rPr>
        <sz val="6"/>
        <color indexed="8"/>
        <rFont val="等线"/>
      </rPr>
      <t xml:space="preserve">BLUE
</t>
    </r>
    <r>
      <rPr>
        <sz val="6"/>
        <color indexed="11"/>
        <rFont val="ヒラギノ角ゴシック W3"/>
      </rPr>
      <t>RAL5005</t>
    </r>
  </si>
  <si>
    <r>
      <rPr>
        <sz val="6"/>
        <color indexed="8"/>
        <rFont val="ヒラギノ角ゴシック W3"/>
      </rPr>
      <t xml:space="preserve">黄
</t>
    </r>
    <r>
      <rPr>
        <sz val="6"/>
        <color indexed="8"/>
        <rFont val="ヒラギノ角ゴシック W3"/>
      </rPr>
      <t>RAL1023</t>
    </r>
  </si>
  <si>
    <r>
      <rPr>
        <sz val="6"/>
        <color indexed="11"/>
        <rFont val="ヒラギノ角ゴシック W3"/>
      </rPr>
      <t xml:space="preserve">黑
</t>
    </r>
    <r>
      <rPr>
        <sz val="6"/>
        <color indexed="11"/>
        <rFont val="ヒラギノ角ゴシック W3"/>
      </rPr>
      <t>RAL9004</t>
    </r>
  </si>
  <si>
    <r>
      <rPr>
        <sz val="6"/>
        <color indexed="8"/>
        <rFont val="ヒラギノ角ゴシック W3"/>
      </rPr>
      <t xml:space="preserve">白
</t>
    </r>
    <r>
      <rPr>
        <sz val="6"/>
        <color indexed="8"/>
        <rFont val="ヒラギノ角ゴシック W3"/>
      </rPr>
      <t>RAL9003</t>
    </r>
  </si>
  <si>
    <t>灰
RAL 7001</t>
  </si>
  <si>
    <r>
      <rPr>
        <sz val="6"/>
        <color indexed="8"/>
        <rFont val="等线"/>
      </rPr>
      <t>濃</t>
    </r>
    <r>
      <rPr>
        <sz val="6"/>
        <color indexed="8"/>
        <rFont val="ヒラギノ角ゴシック W3"/>
      </rPr>
      <t xml:space="preserve">紫
</t>
    </r>
    <r>
      <rPr>
        <sz val="6"/>
        <color indexed="8"/>
        <rFont val="ヒラギノ角ゴシック W3"/>
      </rPr>
      <t>RAL4008</t>
    </r>
  </si>
  <si>
    <r>
      <rPr>
        <sz val="6"/>
        <color indexed="8"/>
        <rFont val="ヒラギノ角ゴシック W3"/>
      </rPr>
      <t xml:space="preserve">オレンジ
</t>
    </r>
    <r>
      <rPr>
        <sz val="6"/>
        <color indexed="8"/>
        <rFont val="ヒラギノ角ゴシック W3"/>
      </rPr>
      <t>RAL2009</t>
    </r>
  </si>
  <si>
    <r>
      <rPr>
        <sz val="6"/>
        <color indexed="8"/>
        <rFont val="ヒラギノ角ゴシック W3"/>
      </rPr>
      <t xml:space="preserve">绿
</t>
    </r>
    <r>
      <rPr>
        <sz val="6"/>
        <color indexed="8"/>
        <rFont val="ヒラギノ角ゴシック W3"/>
      </rPr>
      <t>RAL6037</t>
    </r>
  </si>
  <si>
    <r>
      <rPr>
        <sz val="6"/>
        <color indexed="8"/>
        <rFont val="等线"/>
      </rPr>
      <t xml:space="preserve">蛍光
</t>
    </r>
    <r>
      <rPr>
        <sz val="6"/>
        <color indexed="8"/>
        <rFont val="等线"/>
      </rPr>
      <t>ピンク</t>
    </r>
    <r>
      <rPr>
        <sz val="6"/>
        <color indexed="8"/>
        <rFont val="ヒラギノ角ゴシック W3"/>
      </rPr>
      <t xml:space="preserve">
</t>
    </r>
    <r>
      <rPr>
        <sz val="6"/>
        <color indexed="8"/>
        <rFont val="ヒラギノ角ゴシック W3"/>
      </rPr>
      <t>Pantone 806C</t>
    </r>
  </si>
  <si>
    <r>
      <rPr>
        <sz val="6"/>
        <color indexed="8"/>
        <rFont val="等线"/>
      </rPr>
      <t xml:space="preserve">蛍光
</t>
    </r>
    <r>
      <rPr>
        <sz val="6"/>
        <color indexed="8"/>
        <rFont val="等线"/>
      </rPr>
      <t>グリーン</t>
    </r>
    <r>
      <rPr>
        <sz val="6"/>
        <color indexed="8"/>
        <rFont val="ヒラギノ角ゴシック W3"/>
      </rPr>
      <t xml:space="preserve">
</t>
    </r>
    <r>
      <rPr>
        <sz val="6"/>
        <color indexed="8"/>
        <rFont val="ヒラギノ角ゴシック W3"/>
      </rPr>
      <t>RAL6028</t>
    </r>
  </si>
  <si>
    <t>蛍光 イエロー
RAL 1026</t>
  </si>
  <si>
    <t>Price in RMB</t>
  </si>
  <si>
    <t>weight</t>
  </si>
  <si>
    <r>
      <rPr>
        <sz val="6"/>
        <color indexed="8"/>
        <rFont val="宋体"/>
      </rPr>
      <t xml:space="preserve">信号白
</t>
    </r>
    <r>
      <rPr>
        <sz val="6"/>
        <color indexed="8"/>
        <rFont val="宋体"/>
      </rPr>
      <t>RAL9003</t>
    </r>
  </si>
  <si>
    <r>
      <rPr>
        <sz val="6"/>
        <color indexed="11"/>
        <rFont val="宋体"/>
      </rPr>
      <t xml:space="preserve">信号蓝
</t>
    </r>
    <r>
      <rPr>
        <sz val="6"/>
        <color indexed="11"/>
        <rFont val="宋体"/>
      </rPr>
      <t>RAL5005</t>
    </r>
  </si>
  <si>
    <r>
      <rPr>
        <sz val="6"/>
        <color indexed="8"/>
        <rFont val="宋体"/>
      </rPr>
      <t xml:space="preserve">纯绿
</t>
    </r>
    <r>
      <rPr>
        <sz val="6"/>
        <color indexed="8"/>
        <rFont val="宋体"/>
      </rPr>
      <t>RAL6037</t>
    </r>
  </si>
  <si>
    <r>
      <rPr>
        <sz val="6"/>
        <color indexed="8"/>
        <rFont val="宋体"/>
      </rPr>
      <t xml:space="preserve">交通黄
</t>
    </r>
    <r>
      <rPr>
        <sz val="6"/>
        <color indexed="8"/>
        <rFont val="宋体"/>
      </rPr>
      <t>RAL1023</t>
    </r>
  </si>
  <si>
    <r>
      <rPr>
        <sz val="6"/>
        <color indexed="8"/>
        <rFont val="宋体"/>
      </rPr>
      <t xml:space="preserve">纯橙
</t>
    </r>
    <r>
      <rPr>
        <sz val="6"/>
        <color indexed="8"/>
        <rFont val="宋体"/>
      </rPr>
      <t>RAL2009</t>
    </r>
  </si>
  <si>
    <r>
      <rPr>
        <sz val="6"/>
        <color indexed="8"/>
        <rFont val="宋体"/>
      </rPr>
      <t xml:space="preserve">纯红
</t>
    </r>
    <r>
      <rPr>
        <sz val="6"/>
        <color indexed="8"/>
        <rFont val="宋体"/>
      </rPr>
      <t>RAL3028</t>
    </r>
  </si>
  <si>
    <r>
      <rPr>
        <sz val="6"/>
        <color indexed="8"/>
        <rFont val="宋体"/>
      </rPr>
      <t xml:space="preserve">信号紫
</t>
    </r>
    <r>
      <rPr>
        <sz val="6"/>
        <color indexed="8"/>
        <rFont val="宋体"/>
      </rPr>
      <t>RAL4008</t>
    </r>
  </si>
  <si>
    <r>
      <rPr>
        <sz val="6"/>
        <color indexed="11"/>
        <rFont val="宋体"/>
      </rPr>
      <t xml:space="preserve">信号黑
</t>
    </r>
    <r>
      <rPr>
        <sz val="6"/>
        <color indexed="11"/>
        <rFont val="宋体"/>
      </rPr>
      <t>RAL9004</t>
    </r>
  </si>
  <si>
    <t>银灰
RAL 7001</t>
  </si>
  <si>
    <t>荧光黄
RAL 1026</t>
  </si>
  <si>
    <r>
      <rPr>
        <sz val="6"/>
        <color indexed="8"/>
        <rFont val="宋体"/>
      </rPr>
      <t xml:space="preserve">荧光粉
</t>
    </r>
    <r>
      <rPr>
        <sz val="6"/>
        <color indexed="8"/>
        <rFont val="宋体"/>
      </rPr>
      <t>Pantone 806C</t>
    </r>
  </si>
  <si>
    <r>
      <rPr>
        <sz val="6"/>
        <color indexed="8"/>
        <rFont val="宋体"/>
      </rPr>
      <t xml:space="preserve">荧光绿
</t>
    </r>
    <r>
      <rPr>
        <sz val="6"/>
        <color indexed="8"/>
        <rFont val="宋体"/>
      </rPr>
      <t>RAL6028</t>
    </r>
  </si>
  <si>
    <t>SUM
weight</t>
  </si>
  <si>
    <t>2024款木造型</t>
  </si>
  <si>
    <t>W2401</t>
  </si>
  <si>
    <t>75°+80°
L:768
W:133
H:135</t>
  </si>
  <si>
    <t>Y</t>
  </si>
  <si>
    <t>W2402</t>
  </si>
  <si>
    <t>75°+80°
L:996
W:150
H:131</t>
  </si>
  <si>
    <t>W2403</t>
  </si>
  <si>
    <t>75°+80°
L:1396
W:165
H:135</t>
  </si>
  <si>
    <t>W2404</t>
  </si>
  <si>
    <t>75°+80°
L:1396
W:140
H:135</t>
  </si>
  <si>
    <t>W2405</t>
  </si>
  <si>
    <t>75°+80°
L:1052
W:140
H:135</t>
  </si>
  <si>
    <t>W2406</t>
  </si>
  <si>
    <t>65°+70°
L:768
W:173
H:133</t>
  </si>
  <si>
    <t>W2407</t>
  </si>
  <si>
    <t>65°+70°
L:1052
W:180
H:131</t>
  </si>
  <si>
    <t>W2408</t>
  </si>
  <si>
    <t>65°+70°
L:1435
W:219
H:135</t>
  </si>
  <si>
    <t>W2409</t>
  </si>
  <si>
    <t>65°+70°
L:1435
W:180
H:135</t>
  </si>
  <si>
    <t>W2410</t>
  </si>
  <si>
    <t>65°+70°
L:843
W:155
H:104</t>
  </si>
  <si>
    <t>W2411</t>
  </si>
  <si>
    <t>70°+70°
L:896
W:226
H:92</t>
  </si>
  <si>
    <t>W2412</t>
  </si>
  <si>
    <t>70°+70°
L:1195
W:301
H:122</t>
  </si>
  <si>
    <t>W2413</t>
  </si>
  <si>
    <t>30°+70°
L:499
W:193
H:57</t>
  </si>
  <si>
    <t>W2414</t>
  </si>
  <si>
    <t>30°+70°
L:703
W:272
H:81</t>
  </si>
  <si>
    <t>W2415</t>
  </si>
  <si>
    <t>30°+70°
L:901
W:349
H:103</t>
  </si>
  <si>
    <t>W2416</t>
  </si>
  <si>
    <t>30°+70°
L:1198
W:464
H:138</t>
  </si>
  <si>
    <t>W2417</t>
  </si>
  <si>
    <t>25°+50°
L:1050
W:705
H:227</t>
  </si>
  <si>
    <t>W2418</t>
  </si>
  <si>
    <t>20°+30°
L:1050
W:773
H:203</t>
  </si>
  <si>
    <t>W2419</t>
  </si>
  <si>
    <t>20°+45°
L:1050
W:676
H:170</t>
  </si>
  <si>
    <t>W2420</t>
  </si>
  <si>
    <t>25°+50°
L:1552
W:1042
H:336</t>
  </si>
  <si>
    <t>W2421</t>
  </si>
  <si>
    <t>20°+30°
L:1552
W:1143
H:265</t>
  </si>
  <si>
    <t>W2422</t>
  </si>
  <si>
    <t>20°+45°
L:1552
W:1000
H:251</t>
  </si>
  <si>
    <t>W2423</t>
  </si>
  <si>
    <t>40°+80°
L:1050
W:580
H:205</t>
  </si>
  <si>
    <t>W2424</t>
  </si>
  <si>
    <t>40°+90°
L:1050
W:580
H:209</t>
  </si>
  <si>
    <t>W2425</t>
  </si>
  <si>
    <t>40°+100°
L:1050
W:460
H:205</t>
  </si>
  <si>
    <t>W2426</t>
  </si>
  <si>
    <t>40°+80°
L:706
W:390
H:140</t>
  </si>
  <si>
    <t>W2427</t>
  </si>
  <si>
    <t>40°+90°
L:706
W:390
H:140</t>
  </si>
  <si>
    <t>W2428</t>
  </si>
  <si>
    <t>40°+100°
L:706
W:325
H:140</t>
  </si>
  <si>
    <t>W2429</t>
  </si>
  <si>
    <t>30°+60°
L:1497
W:628
H:268</t>
  </si>
  <si>
    <t>W2430</t>
  </si>
  <si>
    <t>30°+60°
L:1409
W:507
H:217</t>
  </si>
  <si>
    <t>W2431</t>
  </si>
  <si>
    <t>30°+60°
L:1311
W:406
H:174</t>
  </si>
  <si>
    <t>W2432</t>
  </si>
  <si>
    <t>30°+60°
L:1812
W:760
H:226</t>
  </si>
  <si>
    <t>W2433</t>
  </si>
  <si>
    <t>30°+60°
L:1705
W:614
H:183</t>
  </si>
  <si>
    <t>W2434</t>
  </si>
  <si>
    <t>30°+60°
L:1586
W:491
H:147</t>
  </si>
  <si>
    <t>2022款木造型</t>
  </si>
  <si>
    <t>CGV-A001</t>
  </si>
  <si>
    <t>90°
1000*160mm</t>
  </si>
  <si>
    <t>CGV-A002</t>
  </si>
  <si>
    <t>75°
1000*161mm</t>
  </si>
  <si>
    <t>CGV-A003</t>
  </si>
  <si>
    <t>60°
1000*162mm</t>
  </si>
  <si>
    <t>CGV-A004</t>
  </si>
  <si>
    <t>30°+45°
1000*163mm</t>
  </si>
  <si>
    <t>CGV-A005</t>
  </si>
  <si>
    <t>30°+60°
1000*164mm</t>
  </si>
  <si>
    <t>CGV-A006</t>
  </si>
  <si>
    <t>30°+60°
1000*165mm</t>
  </si>
  <si>
    <t>CGV-A008</t>
  </si>
  <si>
    <t>30°
1000mm</t>
  </si>
  <si>
    <t>CGV-A009</t>
  </si>
  <si>
    <t>CGV-A007</t>
  </si>
  <si>
    <t>30°+75°
1000*165mm</t>
  </si>
  <si>
    <t>CGV-B001</t>
  </si>
  <si>
    <t>90°
1500*245mm</t>
  </si>
  <si>
    <t>CGV-B002</t>
  </si>
  <si>
    <t>75°
1500*245mm</t>
  </si>
  <si>
    <t>CGV-B003</t>
  </si>
  <si>
    <t>60°
1500*245mm</t>
  </si>
  <si>
    <t>CGV-B004</t>
  </si>
  <si>
    <t>30°+45°
1500*245mm</t>
  </si>
  <si>
    <t>CGV-B005</t>
  </si>
  <si>
    <t>30°+60°
1500*245mm</t>
  </si>
  <si>
    <t>CGV-B006</t>
  </si>
  <si>
    <t>CGV-B008</t>
  </si>
  <si>
    <t>30°
1500mm</t>
  </si>
  <si>
    <t>CGV-B009</t>
  </si>
  <si>
    <t>CGV-B007</t>
  </si>
  <si>
    <t>30°+75°
1500*245mm</t>
  </si>
  <si>
    <t>CGV-C001</t>
  </si>
  <si>
    <t>1000mm</t>
  </si>
  <si>
    <t>CGV-C002</t>
  </si>
  <si>
    <t>1500mm</t>
  </si>
  <si>
    <t>CGV-D001</t>
  </si>
  <si>
    <t>800mm
30°/45°/50°</t>
  </si>
  <si>
    <t>CGV-D002</t>
  </si>
  <si>
    <t>1000mm
30°/45°/50°</t>
  </si>
  <si>
    <t>CGV-D003</t>
  </si>
  <si>
    <t>1200mm
30°/45°/50°</t>
  </si>
  <si>
    <t>XL
-
XXL</t>
  </si>
  <si>
    <t>CGV-D004</t>
  </si>
  <si>
    <t>800mm
30°/35°/40°</t>
  </si>
  <si>
    <t>CGV-D005</t>
  </si>
  <si>
    <t>1000mm
30°/35°/40°</t>
  </si>
  <si>
    <t>CGV-D006</t>
  </si>
  <si>
    <t>1200mm
30°/35°/40°</t>
  </si>
  <si>
    <t>CGV-E001</t>
  </si>
  <si>
    <t>800mm
30°/45°/90°</t>
  </si>
  <si>
    <t>CGV-E002</t>
  </si>
  <si>
    <t>800mm
30°/45°/75°</t>
  </si>
  <si>
    <t>CGV-E003</t>
  </si>
  <si>
    <t>800mm
30°/45°/55°</t>
  </si>
  <si>
    <t>CGV-E004</t>
  </si>
  <si>
    <t>800mm
30°/45°/30°</t>
  </si>
  <si>
    <t>CGV-E005</t>
  </si>
  <si>
    <t>1200mm
30°/45°/90°</t>
  </si>
  <si>
    <t>CGV-E006</t>
  </si>
  <si>
    <t>1200
30°/45°/75°</t>
  </si>
  <si>
    <t>CGV-E007</t>
  </si>
  <si>
    <t>1200
30°/45°/55°</t>
  </si>
  <si>
    <t>CGV-E008</t>
  </si>
  <si>
    <t>1200
30°/45°/30°</t>
  </si>
  <si>
    <t>2023款木造型</t>
  </si>
  <si>
    <t>W23.01</t>
  </si>
  <si>
    <t>1200+1200mm
20°/50°</t>
  </si>
  <si>
    <t>W23.02</t>
  </si>
  <si>
    <t>875+900mm</t>
  </si>
  <si>
    <t>W23.03</t>
  </si>
  <si>
    <t>900+875mm</t>
  </si>
  <si>
    <t>W23.04</t>
  </si>
  <si>
    <t>1660+1100mm</t>
  </si>
  <si>
    <t>W23.05</t>
  </si>
  <si>
    <t>1100+1660mm</t>
  </si>
  <si>
    <t>W23.06</t>
  </si>
  <si>
    <t>1410mm</t>
  </si>
  <si>
    <t>W23.07</t>
  </si>
  <si>
    <t>500+900+500mm
20°/50°</t>
  </si>
  <si>
    <t>W23.08</t>
  </si>
  <si>
    <t>600+750mm</t>
  </si>
  <si>
    <t>W23.09</t>
  </si>
  <si>
    <t>750+600mm</t>
  </si>
  <si>
    <t>W23.10</t>
  </si>
  <si>
    <t>540+870mm</t>
  </si>
  <si>
    <t>W23.11</t>
  </si>
  <si>
    <t>870+540mm</t>
  </si>
  <si>
    <t>W23.12</t>
  </si>
  <si>
    <t>1200mm
20°</t>
  </si>
  <si>
    <t>W23.13</t>
  </si>
  <si>
    <t>500+900+500mm
30°/50°</t>
  </si>
  <si>
    <t>W23.14</t>
  </si>
  <si>
    <t>1100+550mm</t>
  </si>
  <si>
    <t>W23.15</t>
  </si>
  <si>
    <t>550+1100mm</t>
  </si>
  <si>
    <t>W23.16</t>
  </si>
  <si>
    <t>700+1175mm</t>
  </si>
  <si>
    <t>W23.17</t>
  </si>
  <si>
    <t>1175+700mm</t>
  </si>
  <si>
    <t>W23.18</t>
  </si>
  <si>
    <t>1126mm
30°</t>
  </si>
  <si>
    <t>W23.19</t>
  </si>
  <si>
    <t>666mm
25°</t>
  </si>
  <si>
    <t>N</t>
  </si>
  <si>
    <t>W23.20</t>
  </si>
  <si>
    <t>666mm
20°</t>
  </si>
  <si>
    <t>W23.21</t>
  </si>
  <si>
    <t>550mm
30°</t>
  </si>
  <si>
    <t>W23.22</t>
  </si>
  <si>
    <t>550mm
35°</t>
  </si>
  <si>
    <t>套价
Set Price in RMB</t>
  </si>
  <si>
    <t>B4
绿松石
P3105C</t>
  </si>
  <si>
    <t>B5
薄荷绿 RAL6027</t>
  </si>
  <si>
    <t>sum
weight
(KG)</t>
  </si>
  <si>
    <t>P2301</t>
  </si>
  <si>
    <t xml:space="preserve">Edge </t>
  </si>
  <si>
    <t>P2302</t>
  </si>
  <si>
    <t xml:space="preserve">Crimp </t>
  </si>
  <si>
    <t>P2303</t>
  </si>
  <si>
    <t>Edge</t>
  </si>
  <si>
    <t>P2304</t>
  </si>
  <si>
    <t>P2305</t>
  </si>
  <si>
    <t>good sloper</t>
  </si>
  <si>
    <t>P2306</t>
  </si>
  <si>
    <t xml:space="preserve">Open JUG
</t>
  </si>
  <si>
    <t>P2307</t>
  </si>
  <si>
    <t>P2308</t>
  </si>
  <si>
    <t>P2309</t>
  </si>
  <si>
    <t xml:space="preserve"> Edge</t>
  </si>
  <si>
    <t>P2310</t>
  </si>
  <si>
    <t xml:space="preserve">
open sloper
</t>
  </si>
  <si>
    <t>P2311</t>
  </si>
  <si>
    <t>P2312</t>
  </si>
  <si>
    <t>sloper</t>
  </si>
  <si>
    <t>P2313</t>
  </si>
  <si>
    <t>FEET
&amp;
THUMB</t>
  </si>
  <si>
    <t>P2314</t>
  </si>
  <si>
    <t xml:space="preserve">Bad Edge
</t>
  </si>
  <si>
    <t>P2315</t>
  </si>
  <si>
    <t>P2316</t>
  </si>
  <si>
    <t>P2317</t>
  </si>
  <si>
    <t>Sloper
Pinch</t>
  </si>
  <si>
    <t>P2318</t>
  </si>
  <si>
    <t>P2319</t>
  </si>
  <si>
    <t>P2320</t>
  </si>
  <si>
    <t>Edge
Feet
Thumb</t>
  </si>
  <si>
    <t>P2321</t>
  </si>
  <si>
    <t>P2322</t>
  </si>
  <si>
    <t xml:space="preserve">Pinch </t>
  </si>
  <si>
    <t>P2323</t>
  </si>
  <si>
    <t>P2324</t>
  </si>
  <si>
    <t>P2325</t>
  </si>
  <si>
    <t>P2326</t>
  </si>
  <si>
    <t>P2327</t>
  </si>
  <si>
    <t xml:space="preserve">Sloper </t>
  </si>
  <si>
    <t>P2328</t>
  </si>
  <si>
    <t xml:space="preserve">JUG </t>
  </si>
  <si>
    <t>P2329</t>
  </si>
  <si>
    <t>P2330</t>
  </si>
  <si>
    <t>P2331</t>
  </si>
  <si>
    <t xml:space="preserve">Incut </t>
  </si>
  <si>
    <t>P2332</t>
  </si>
  <si>
    <t>P2333</t>
  </si>
  <si>
    <t>P2334</t>
  </si>
  <si>
    <t>P2335</t>
  </si>
  <si>
    <t>Duel-Tex
SLOPER</t>
  </si>
  <si>
    <t>P2336</t>
  </si>
  <si>
    <t>p22.01</t>
  </si>
  <si>
    <t xml:space="preserve">Duel-Tex
SLOPER
Edge
</t>
  </si>
  <si>
    <t>p22.02</t>
  </si>
  <si>
    <t>p22.03</t>
  </si>
  <si>
    <t>p22.04</t>
  </si>
  <si>
    <t>p22.05</t>
  </si>
  <si>
    <t>good Feet</t>
  </si>
  <si>
    <t>p22.06</t>
  </si>
  <si>
    <t xml:space="preserve">Feet
</t>
  </si>
  <si>
    <t>p22.07</t>
  </si>
  <si>
    <t>p22.08</t>
  </si>
  <si>
    <t>p22.09</t>
  </si>
  <si>
    <t>p22.10</t>
  </si>
  <si>
    <t>p22.11</t>
  </si>
  <si>
    <t>p22.12</t>
  </si>
  <si>
    <t>p22.13</t>
  </si>
  <si>
    <t>p22.14</t>
  </si>
  <si>
    <t>p22.15</t>
  </si>
  <si>
    <t>Crimp
Incut</t>
  </si>
  <si>
    <t>p22.16</t>
  </si>
  <si>
    <t>good Incut</t>
  </si>
  <si>
    <t>p22.17</t>
  </si>
  <si>
    <t>p22.18</t>
  </si>
  <si>
    <t>Open 
Sloper
Jug</t>
  </si>
  <si>
    <t>p22.19</t>
  </si>
  <si>
    <t xml:space="preserve">open JUG
</t>
  </si>
  <si>
    <t>p22.20.</t>
  </si>
  <si>
    <t>Mini Jug</t>
  </si>
  <si>
    <t>p22.21</t>
  </si>
  <si>
    <t>p22.22</t>
  </si>
  <si>
    <t>Foot</t>
  </si>
  <si>
    <t>p22.23</t>
  </si>
  <si>
    <t>OPEN GOOD</t>
  </si>
  <si>
    <t>p22.24</t>
  </si>
  <si>
    <t>Bad Edge</t>
  </si>
  <si>
    <t>p22.25</t>
  </si>
</sst>
</file>

<file path=xl/styles.xml><?xml version="1.0" encoding="utf-8"?>
<styleSheet xmlns="http://schemas.openxmlformats.org/spreadsheetml/2006/main">
  <numFmts count="6">
    <numFmt numFmtId="0" formatCode="General"/>
    <numFmt numFmtId="59" formatCode="0.00&quot; &quot;;(0.00)"/>
    <numFmt numFmtId="60" formatCode="[$¥-411]&quot; &quot;#,##0&quot; &quot;;([$¥-411]&quot; &quot;#,##0)"/>
    <numFmt numFmtId="61" formatCode="&quot;¥&quot;#,##0"/>
    <numFmt numFmtId="62" formatCode="[$¥-411]#,##0"/>
    <numFmt numFmtId="63" formatCode="[$¥-411]&quot; &quot;#,##0"/>
  </numFmts>
  <fonts count="49">
    <font>
      <sz val="12"/>
      <color indexed="8"/>
      <name val="等线"/>
    </font>
    <font>
      <sz val="12"/>
      <color indexed="8"/>
      <name val="ヒラギノ角ゴ ProN W3"/>
    </font>
    <font>
      <sz val="15"/>
      <color indexed="8"/>
      <name val="Calibri"/>
    </font>
    <font>
      <sz val="11"/>
      <color indexed="8"/>
      <name val="ヒラギノ角ゴシック W3"/>
    </font>
    <font>
      <sz val="11"/>
      <color indexed="8"/>
      <name val="ヒラギノ角ゴシック W6"/>
    </font>
    <font>
      <sz val="11"/>
      <color indexed="12"/>
      <name val="ヒラギノ角ゴシック W6"/>
    </font>
    <font>
      <u val="single"/>
      <sz val="11"/>
      <color indexed="12"/>
      <name val="ヒラギノ角ゴシック W6"/>
    </font>
    <font>
      <sz val="8"/>
      <color indexed="8"/>
      <name val="等线"/>
    </font>
    <font>
      <sz val="10"/>
      <color indexed="8"/>
      <name val="ヒラギノ角ゴシック W6"/>
    </font>
    <font>
      <sz val="9"/>
      <color indexed="8"/>
      <name val="ヒラギノ角ゴシック W6"/>
    </font>
    <font>
      <b val="1"/>
      <sz val="10"/>
      <color indexed="8"/>
      <name val="等线"/>
    </font>
    <font>
      <b val="1"/>
      <sz val="11"/>
      <color indexed="8"/>
      <name val="等线"/>
    </font>
    <font>
      <sz val="6"/>
      <color indexed="8"/>
      <name val="等线"/>
    </font>
    <font>
      <sz val="10"/>
      <color indexed="8"/>
      <name val="等线"/>
    </font>
    <font>
      <b val="1"/>
      <sz val="6"/>
      <color indexed="8"/>
      <name val="Calibri"/>
    </font>
    <font>
      <b val="1"/>
      <sz val="6"/>
      <color indexed="8"/>
      <name val="等线"/>
    </font>
    <font>
      <b val="1"/>
      <sz val="6"/>
      <color indexed="11"/>
      <name val="Calibri"/>
    </font>
    <font>
      <sz val="10"/>
      <color indexed="14"/>
      <name val="等线"/>
    </font>
    <font>
      <b val="1"/>
      <sz val="8"/>
      <color indexed="8"/>
      <name val="等线"/>
    </font>
    <font>
      <b val="1"/>
      <sz val="6"/>
      <color indexed="11"/>
      <name val="等线"/>
    </font>
    <font>
      <sz val="15"/>
      <color indexed="8"/>
      <name val="等线"/>
    </font>
    <font>
      <sz val="14"/>
      <color indexed="8"/>
      <name val="等线"/>
    </font>
    <font>
      <sz val="9"/>
      <color indexed="8"/>
      <name val="等线"/>
    </font>
    <font>
      <sz val="28"/>
      <color indexed="11"/>
      <name val="等线"/>
    </font>
    <font>
      <sz val="28"/>
      <color indexed="8"/>
      <name val="等线"/>
    </font>
    <font>
      <b val="1"/>
      <sz val="8"/>
      <color indexed="8"/>
      <name val="Calibri"/>
    </font>
    <font>
      <b val="1"/>
      <sz val="8"/>
      <color indexed="11"/>
      <name val="Calibri"/>
    </font>
    <font>
      <sz val="10"/>
      <color indexed="8"/>
      <name val="等线 (正文)"/>
    </font>
    <font>
      <sz val="20"/>
      <color indexed="11"/>
      <name val="等线"/>
    </font>
    <font>
      <sz val="22"/>
      <color indexed="16"/>
      <name val="等线"/>
    </font>
    <font>
      <b val="1"/>
      <sz val="22"/>
      <color indexed="8"/>
      <name val="Calibri"/>
    </font>
    <font>
      <b val="1"/>
      <sz val="22"/>
      <color indexed="8"/>
      <name val="等线"/>
    </font>
    <font>
      <b val="1"/>
      <sz val="22"/>
      <color indexed="11"/>
      <name val="Calibri"/>
    </font>
    <font>
      <sz val="6"/>
      <color indexed="8"/>
      <name val="Calibri"/>
    </font>
    <font>
      <i val="1"/>
      <sz val="8"/>
      <color indexed="8"/>
      <name val="等线"/>
    </font>
    <font>
      <sz val="8"/>
      <color indexed="8"/>
      <name val="等线 (正文)"/>
    </font>
    <font>
      <sz val="22"/>
      <color indexed="8"/>
      <name val="等线"/>
    </font>
    <font>
      <sz val="20"/>
      <color indexed="16"/>
      <name val="等线"/>
    </font>
    <font>
      <sz val="28"/>
      <color indexed="16"/>
      <name val="等线"/>
    </font>
    <font>
      <sz val="6"/>
      <color indexed="8"/>
      <name val="ヒラギノ角ゴシック W3"/>
    </font>
    <font>
      <sz val="6"/>
      <color indexed="11"/>
      <name val="ヒラギノ角ゴシック W3"/>
    </font>
    <font>
      <b val="1"/>
      <sz val="6"/>
      <color indexed="8"/>
      <name val="Arial"/>
    </font>
    <font>
      <sz val="6"/>
      <color indexed="8"/>
      <name val="宋体"/>
    </font>
    <font>
      <sz val="6"/>
      <color indexed="11"/>
      <name val="宋体"/>
    </font>
    <font>
      <sz val="11"/>
      <color indexed="8"/>
      <name val="等线"/>
    </font>
    <font>
      <sz val="16"/>
      <color indexed="11"/>
      <name val="等线"/>
    </font>
    <font>
      <sz val="6"/>
      <color indexed="8"/>
      <name val="Palatino"/>
    </font>
    <font>
      <sz val="6"/>
      <color indexed="11"/>
      <name val="Palatino"/>
    </font>
    <font>
      <sz val="14"/>
      <color indexed="11"/>
      <name val="等线"/>
    </font>
  </fonts>
  <fills count="43">
    <fill>
      <patternFill patternType="none"/>
    </fill>
    <fill>
      <patternFill patternType="gray125"/>
    </fill>
    <fill>
      <patternFill patternType="solid">
        <fgColor indexed="9"/>
        <bgColor auto="1"/>
      </patternFill>
    </fill>
    <fill>
      <patternFill patternType="solid">
        <fgColor indexed="11"/>
        <bgColor auto="1"/>
      </patternFill>
    </fill>
    <fill>
      <patternFill patternType="solid">
        <fgColor indexed="13"/>
        <bgColor auto="1"/>
      </patternFill>
    </fill>
    <fill>
      <patternFill patternType="solid">
        <fgColor indexed="15"/>
        <bgColor auto="1"/>
      </patternFill>
    </fill>
    <fill>
      <patternFill patternType="solid">
        <fgColor indexed="16"/>
        <bgColor auto="1"/>
      </patternFill>
    </fill>
    <fill>
      <patternFill patternType="solid">
        <fgColor indexed="17"/>
        <bgColor auto="1"/>
      </patternFill>
    </fill>
    <fill>
      <patternFill patternType="solid">
        <fgColor indexed="18"/>
        <bgColor auto="1"/>
      </patternFill>
    </fill>
    <fill>
      <patternFill patternType="solid">
        <fgColor indexed="19"/>
        <bgColor auto="1"/>
      </patternFill>
    </fill>
    <fill>
      <patternFill patternType="solid">
        <fgColor indexed="20"/>
        <bgColor auto="1"/>
      </patternFill>
    </fill>
    <fill>
      <patternFill patternType="solid">
        <fgColor indexed="21"/>
        <bgColor auto="1"/>
      </patternFill>
    </fill>
    <fill>
      <patternFill patternType="solid">
        <fgColor indexed="22"/>
        <bgColor auto="1"/>
      </patternFill>
    </fill>
    <fill>
      <patternFill patternType="solid">
        <fgColor indexed="23"/>
        <bgColor auto="1"/>
      </patternFill>
    </fill>
    <fill>
      <patternFill patternType="solid">
        <fgColor indexed="24"/>
        <bgColor auto="1"/>
      </patternFill>
    </fill>
    <fill>
      <patternFill patternType="solid">
        <fgColor indexed="25"/>
        <bgColor auto="1"/>
      </patternFill>
    </fill>
    <fill>
      <patternFill patternType="solid">
        <fgColor indexed="26"/>
        <bgColor auto="1"/>
      </patternFill>
    </fill>
    <fill>
      <patternFill patternType="solid">
        <fgColor indexed="27"/>
        <bgColor auto="1"/>
      </patternFill>
    </fill>
    <fill>
      <patternFill patternType="solid">
        <fgColor indexed="28"/>
        <bgColor auto="1"/>
      </patternFill>
    </fill>
    <fill>
      <patternFill patternType="solid">
        <fgColor indexed="14"/>
        <bgColor auto="1"/>
      </patternFill>
    </fill>
    <fill>
      <patternFill patternType="solid">
        <fgColor indexed="29"/>
        <bgColor auto="1"/>
      </patternFill>
    </fill>
    <fill>
      <patternFill patternType="solid">
        <fgColor indexed="30"/>
        <bgColor auto="1"/>
      </patternFill>
    </fill>
    <fill>
      <patternFill patternType="solid">
        <fgColor indexed="31"/>
        <bgColor auto="1"/>
      </patternFill>
    </fill>
    <fill>
      <patternFill patternType="solid">
        <fgColor indexed="32"/>
        <bgColor auto="1"/>
      </patternFill>
    </fill>
    <fill>
      <patternFill patternType="solid">
        <fgColor indexed="33"/>
        <bgColor auto="1"/>
      </patternFill>
    </fill>
    <fill>
      <patternFill patternType="solid">
        <fgColor indexed="34"/>
        <bgColor auto="1"/>
      </patternFill>
    </fill>
    <fill>
      <patternFill patternType="solid">
        <fgColor indexed="35"/>
        <bgColor auto="1"/>
      </patternFill>
    </fill>
    <fill>
      <patternFill patternType="solid">
        <fgColor indexed="36"/>
        <bgColor auto="1"/>
      </patternFill>
    </fill>
    <fill>
      <patternFill patternType="solid">
        <fgColor indexed="37"/>
        <bgColor auto="1"/>
      </patternFill>
    </fill>
    <fill>
      <patternFill patternType="solid">
        <fgColor indexed="38"/>
        <bgColor auto="1"/>
      </patternFill>
    </fill>
    <fill>
      <patternFill patternType="solid">
        <fgColor indexed="39"/>
        <bgColor auto="1"/>
      </patternFill>
    </fill>
    <fill>
      <patternFill patternType="solid">
        <fgColor indexed="40"/>
        <bgColor auto="1"/>
      </patternFill>
    </fill>
    <fill>
      <patternFill patternType="solid">
        <fgColor indexed="8"/>
        <bgColor auto="1"/>
      </patternFill>
    </fill>
    <fill>
      <patternFill patternType="solid">
        <fgColor indexed="41"/>
        <bgColor auto="1"/>
      </patternFill>
    </fill>
    <fill>
      <patternFill patternType="solid">
        <fgColor indexed="42"/>
        <bgColor auto="1"/>
      </patternFill>
    </fill>
    <fill>
      <patternFill patternType="solid">
        <fgColor indexed="43"/>
        <bgColor auto="1"/>
      </patternFill>
    </fill>
    <fill>
      <patternFill patternType="solid">
        <fgColor indexed="44"/>
        <bgColor auto="1"/>
      </patternFill>
    </fill>
    <fill>
      <patternFill patternType="solid">
        <fgColor indexed="45"/>
        <bgColor auto="1"/>
      </patternFill>
    </fill>
    <fill>
      <patternFill patternType="solid">
        <fgColor indexed="46"/>
        <bgColor auto="1"/>
      </patternFill>
    </fill>
    <fill>
      <patternFill patternType="solid">
        <fgColor indexed="47"/>
        <bgColor auto="1"/>
      </patternFill>
    </fill>
    <fill>
      <patternFill patternType="solid">
        <fgColor indexed="48"/>
        <bgColor auto="1"/>
      </patternFill>
    </fill>
    <fill>
      <patternFill patternType="solid">
        <fgColor indexed="49"/>
        <bgColor auto="1"/>
      </patternFill>
    </fill>
    <fill>
      <patternFill patternType="solid">
        <fgColor indexed="50"/>
        <bgColor auto="1"/>
      </patternFill>
    </fill>
  </fills>
  <borders count="83">
    <border>
      <left/>
      <right/>
      <top/>
      <bottom/>
      <diagonal/>
    </border>
    <border>
      <left style="medium">
        <color indexed="8"/>
      </left>
      <right style="thin">
        <color indexed="10"/>
      </right>
      <top style="medium">
        <color indexed="8"/>
      </top>
      <bottom style="thin">
        <color indexed="8"/>
      </bottom>
      <diagonal/>
    </border>
    <border>
      <left style="thin">
        <color indexed="10"/>
      </left>
      <right style="thin">
        <color indexed="10"/>
      </right>
      <top style="medium">
        <color indexed="8"/>
      </top>
      <bottom style="thin">
        <color indexed="8"/>
      </bottom>
      <diagonal/>
    </border>
    <border>
      <left style="thin">
        <color indexed="10"/>
      </left>
      <right style="medium">
        <color indexed="8"/>
      </right>
      <top style="medium">
        <color indexed="8"/>
      </top>
      <bottom style="thin">
        <color indexed="8"/>
      </bottom>
      <diagonal/>
    </border>
    <border>
      <left style="medium">
        <color indexed="8"/>
      </left>
      <right style="thin">
        <color indexed="10"/>
      </right>
      <top style="thin">
        <color indexed="10"/>
      </top>
      <bottom style="thin">
        <color indexed="10"/>
      </bottom>
      <diagonal/>
    </border>
    <border>
      <left style="thin">
        <color indexed="10"/>
      </left>
      <right style="thin">
        <color indexed="10"/>
      </right>
      <top style="thin">
        <color indexed="10"/>
      </top>
      <bottom style="thin">
        <color indexed="10"/>
      </bottom>
      <diagonal/>
    </border>
    <border>
      <left style="medium">
        <color indexed="8"/>
      </left>
      <right style="thin">
        <color indexed="10"/>
      </right>
      <top style="thin">
        <color indexed="8"/>
      </top>
      <bottom style="thin">
        <color indexed="8"/>
      </bottom>
      <diagonal/>
    </border>
    <border>
      <left style="thin">
        <color indexed="10"/>
      </left>
      <right style="thin">
        <color indexed="10"/>
      </right>
      <top style="thin">
        <color indexed="8"/>
      </top>
      <bottom style="thin">
        <color indexed="8"/>
      </bottom>
      <diagonal/>
    </border>
    <border>
      <left style="thin">
        <color indexed="10"/>
      </left>
      <right style="medium">
        <color indexed="8"/>
      </right>
      <top style="thin">
        <color indexed="8"/>
      </top>
      <bottom style="thin">
        <color indexed="8"/>
      </bottom>
      <diagonal/>
    </border>
    <border>
      <left style="medium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 style="medium">
        <color indexed="8"/>
      </right>
      <top style="thin">
        <color indexed="8"/>
      </top>
      <bottom style="thin">
        <color indexed="8"/>
      </bottom>
      <diagonal/>
    </border>
    <border>
      <left style="medium">
        <color indexed="8"/>
      </left>
      <right style="thin">
        <color indexed="8"/>
      </right>
      <top style="thin">
        <color indexed="8"/>
      </top>
      <bottom style="thin">
        <color indexed="10"/>
      </bottom>
      <diagonal/>
    </border>
    <border>
      <left style="medium">
        <color indexed="8"/>
      </left>
      <right style="thin">
        <color indexed="8"/>
      </right>
      <top style="thin">
        <color indexed="10"/>
      </top>
      <bottom style="thin">
        <color indexed="10"/>
      </bottom>
      <diagonal/>
    </border>
    <border>
      <left style="medium">
        <color indexed="8"/>
      </left>
      <right style="thin">
        <color indexed="8"/>
      </right>
      <top style="thin">
        <color indexed="10"/>
      </top>
      <bottom style="thin">
        <color indexed="8"/>
      </bottom>
      <diagonal/>
    </border>
    <border>
      <left style="medium">
        <color indexed="8"/>
      </left>
      <right style="thin">
        <color indexed="8"/>
      </right>
      <top style="thin">
        <color indexed="8"/>
      </top>
      <bottom style="medium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medium">
        <color indexed="8"/>
      </bottom>
      <diagonal/>
    </border>
    <border>
      <left style="thin">
        <color indexed="8"/>
      </left>
      <right style="medium">
        <color indexed="8"/>
      </right>
      <top style="thin">
        <color indexed="8"/>
      </top>
      <bottom style="medium">
        <color indexed="8"/>
      </bottom>
      <diagonal/>
    </border>
    <border>
      <left style="thin">
        <color indexed="10"/>
      </left>
      <right style="thin">
        <color indexed="8"/>
      </right>
      <top style="medium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10"/>
      </right>
      <top style="medium">
        <color indexed="8"/>
      </top>
      <bottom style="thin">
        <color indexed="8"/>
      </bottom>
      <diagonal/>
    </border>
    <border>
      <left style="thin">
        <color indexed="10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10"/>
      </right>
      <top style="thin">
        <color indexed="8"/>
      </top>
      <bottom style="thin">
        <color indexed="8"/>
      </bottom>
      <diagonal/>
    </border>
    <border>
      <left style="medium">
        <color indexed="8"/>
      </left>
      <right style="thin">
        <color indexed="10"/>
      </right>
      <top style="thin">
        <color indexed="8"/>
      </top>
      <bottom style="medium">
        <color indexed="8"/>
      </bottom>
      <diagonal/>
    </border>
    <border>
      <left style="thin">
        <color indexed="10"/>
      </left>
      <right style="thin">
        <color indexed="8"/>
      </right>
      <top style="thin">
        <color indexed="8"/>
      </top>
      <bottom style="medium">
        <color indexed="8"/>
      </bottom>
      <diagonal/>
    </border>
    <border>
      <left style="thin">
        <color indexed="8"/>
      </left>
      <right style="thin">
        <color indexed="10"/>
      </right>
      <top style="thin">
        <color indexed="8"/>
      </top>
      <bottom style="medium">
        <color indexed="8"/>
      </bottom>
      <diagonal/>
    </border>
    <border>
      <left style="thin">
        <color indexed="10"/>
      </left>
      <right style="medium">
        <color indexed="8"/>
      </right>
      <top style="thin">
        <color indexed="8"/>
      </top>
      <bottom style="medium">
        <color indexed="8"/>
      </bottom>
      <diagonal/>
    </border>
    <border>
      <left style="medium">
        <color indexed="8"/>
      </left>
      <right style="thin">
        <color indexed="10"/>
      </right>
      <top style="medium">
        <color indexed="8"/>
      </top>
      <bottom style="medium">
        <color indexed="8"/>
      </bottom>
      <diagonal/>
    </border>
    <border>
      <left style="thin">
        <color indexed="10"/>
      </left>
      <right style="thin">
        <color indexed="8"/>
      </right>
      <top style="medium">
        <color indexed="8"/>
      </top>
      <bottom style="medium">
        <color indexed="8"/>
      </bottom>
      <diagonal/>
    </border>
    <border>
      <left style="thin">
        <color indexed="8"/>
      </left>
      <right style="thin">
        <color indexed="10"/>
      </right>
      <top style="medium">
        <color indexed="8"/>
      </top>
      <bottom style="medium">
        <color indexed="8"/>
      </bottom>
      <diagonal/>
    </border>
    <border>
      <left style="thin">
        <color indexed="10"/>
      </left>
      <right style="medium">
        <color indexed="8"/>
      </right>
      <top style="medium">
        <color indexed="8"/>
      </top>
      <bottom style="medium">
        <color indexed="8"/>
      </bottom>
      <diagonal/>
    </border>
    <border>
      <left style="medium">
        <color indexed="8"/>
      </left>
      <right style="thin">
        <color indexed="8"/>
      </right>
      <top style="medium">
        <color indexed="8"/>
      </top>
      <bottom/>
      <diagonal/>
    </border>
    <border>
      <left style="thin">
        <color indexed="8"/>
      </left>
      <right style="thin">
        <color indexed="8"/>
      </right>
      <top style="medium">
        <color indexed="8"/>
      </top>
      <bottom/>
      <diagonal/>
    </border>
    <border>
      <left style="thin">
        <color indexed="8"/>
      </left>
      <right style="thin">
        <color indexed="8"/>
      </right>
      <top style="medium">
        <color indexed="8"/>
      </top>
      <bottom style="thin">
        <color indexed="8"/>
      </bottom>
      <diagonal/>
    </border>
    <border>
      <left style="thin">
        <color indexed="8"/>
      </left>
      <right style="medium">
        <color indexed="8"/>
      </right>
      <top style="medium">
        <color indexed="8"/>
      </top>
      <bottom style="thin">
        <color indexed="8"/>
      </bottom>
      <diagonal/>
    </border>
    <border>
      <left style="medium">
        <color indexed="8"/>
      </left>
      <right style="thin">
        <color indexed="8"/>
      </right>
      <top style="medium">
        <color indexed="8"/>
      </top>
      <bottom style="thin">
        <color indexed="8"/>
      </bottom>
      <diagonal/>
    </border>
    <border>
      <left style="medium">
        <color indexed="8"/>
      </left>
      <right style="medium">
        <color indexed="8"/>
      </right>
      <top style="thin">
        <color indexed="10"/>
      </top>
      <bottom style="thin">
        <color indexed="8"/>
      </bottom>
      <diagonal/>
    </border>
    <border>
      <left style="medium">
        <color indexed="8"/>
      </left>
      <right style="medium">
        <color indexed="8"/>
      </right>
      <top style="thin">
        <color indexed="10"/>
      </top>
      <bottom/>
      <diagonal/>
    </border>
    <border>
      <left style="medium">
        <color indexed="8"/>
      </left>
      <right/>
      <top style="thin">
        <color indexed="10"/>
      </top>
      <bottom/>
      <diagonal/>
    </border>
    <border>
      <left/>
      <right style="thin">
        <color indexed="10"/>
      </right>
      <top style="thin">
        <color indexed="10"/>
      </top>
      <bottom/>
      <diagonal/>
    </border>
    <border>
      <left style="medium">
        <color indexed="8"/>
      </left>
      <right style="thin">
        <color indexed="8"/>
      </right>
      <top/>
      <bottom style="medium">
        <color indexed="8"/>
      </bottom>
      <diagonal/>
    </border>
    <border>
      <left style="thin">
        <color indexed="8"/>
      </left>
      <right style="thin">
        <color indexed="8"/>
      </right>
      <top/>
      <bottom style="medium">
        <color indexed="8"/>
      </bottom>
      <diagonal/>
    </border>
    <border>
      <left style="medium">
        <color indexed="8"/>
      </left>
      <right style="medium">
        <color indexed="8"/>
      </right>
      <top style="thin">
        <color indexed="8"/>
      </top>
      <bottom style="thin">
        <color indexed="8"/>
      </bottom>
      <diagonal/>
    </border>
    <border>
      <left style="medium">
        <color indexed="8"/>
      </left>
      <right style="medium">
        <color indexed="8"/>
      </right>
      <top/>
      <bottom style="thin">
        <color indexed="8"/>
      </bottom>
      <diagonal/>
    </border>
    <border>
      <left style="medium">
        <color indexed="8"/>
      </left>
      <right/>
      <top/>
      <bottom/>
      <diagonal/>
    </border>
    <border>
      <left/>
      <right style="thin">
        <color indexed="10"/>
      </right>
      <top/>
      <bottom/>
      <diagonal/>
    </border>
    <border>
      <left style="thin">
        <color indexed="8"/>
      </left>
      <right/>
      <top/>
      <bottom/>
      <diagonal/>
    </border>
    <border>
      <left style="thin">
        <color indexed="10"/>
      </left>
      <right style="thin">
        <color indexed="10"/>
      </right>
      <top style="medium">
        <color indexed="8"/>
      </top>
      <bottom style="medium">
        <color indexed="8"/>
      </bottom>
      <diagonal/>
    </border>
    <border>
      <left style="medium">
        <color indexed="8"/>
      </left>
      <right style="medium">
        <color indexed="8"/>
      </right>
      <top style="medium">
        <color indexed="8"/>
      </top>
      <bottom style="medium">
        <color indexed="8"/>
      </bottom>
      <diagonal/>
    </border>
    <border>
      <left style="medium">
        <color indexed="8"/>
      </left>
      <right style="medium">
        <color indexed="8"/>
      </right>
      <top style="thin">
        <color indexed="8"/>
      </top>
      <bottom style="thin">
        <color indexed="10"/>
      </bottom>
      <diagonal/>
    </border>
    <border>
      <left style="medium">
        <color indexed="8"/>
      </left>
      <right/>
      <top/>
      <bottom style="thin">
        <color indexed="10"/>
      </bottom>
      <diagonal/>
    </border>
    <border>
      <left/>
      <right style="thin">
        <color indexed="10"/>
      </right>
      <top/>
      <bottom style="thin">
        <color indexed="10"/>
      </bottom>
      <diagonal/>
    </border>
    <border>
      <left style="medium">
        <color indexed="8"/>
      </left>
      <right style="medium">
        <color indexed="8"/>
      </right>
      <top style="thin">
        <color indexed="10"/>
      </top>
      <bottom style="thin">
        <color indexed="10"/>
      </bottom>
      <diagonal/>
    </border>
    <border>
      <left style="medium">
        <color indexed="8"/>
      </left>
      <right style="medium">
        <color indexed="8"/>
      </right>
      <top style="thin">
        <color indexed="10"/>
      </top>
      <bottom style="medium">
        <color indexed="8"/>
      </bottom>
      <diagonal/>
    </border>
    <border>
      <left style="medium">
        <color indexed="8"/>
      </left>
      <right style="medium">
        <color indexed="8"/>
      </right>
      <top style="medium">
        <color indexed="8"/>
      </top>
      <bottom style="thin">
        <color indexed="8"/>
      </bottom>
      <diagonal/>
    </border>
    <border>
      <left style="medium">
        <color indexed="8"/>
      </left>
      <right/>
      <top style="medium">
        <color indexed="8"/>
      </top>
      <bottom style="thin">
        <color indexed="8"/>
      </bottom>
      <diagonal/>
    </border>
    <border>
      <left/>
      <right/>
      <top style="medium">
        <color indexed="8"/>
      </top>
      <bottom style="thin">
        <color indexed="8"/>
      </bottom>
      <diagonal/>
    </border>
    <border>
      <left/>
      <right/>
      <top style="medium">
        <color indexed="8"/>
      </top>
      <bottom style="medium">
        <color indexed="8"/>
      </bottom>
      <diagonal/>
    </border>
    <border>
      <left/>
      <right style="thin">
        <color indexed="8"/>
      </right>
      <top style="medium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10"/>
      </top>
      <bottom style="thin">
        <color indexed="10"/>
      </bottom>
      <diagonal/>
    </border>
    <border>
      <left style="medium">
        <color indexed="8"/>
      </left>
      <right style="medium">
        <color indexed="8"/>
      </right>
      <top style="thin">
        <color indexed="8"/>
      </top>
      <bottom/>
      <diagonal/>
    </border>
    <border>
      <left style="medium">
        <color indexed="8"/>
      </left>
      <right/>
      <top style="thin">
        <color indexed="8"/>
      </top>
      <bottom style="thin">
        <color indexed="8"/>
      </bottom>
      <diagonal/>
    </border>
    <border>
      <left/>
      <right/>
      <top style="thin">
        <color indexed="8"/>
      </top>
      <bottom style="thin">
        <color indexed="8"/>
      </bottom>
      <diagonal/>
    </border>
    <border>
      <left/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/>
      <diagonal/>
    </border>
    <border>
      <left style="thin">
        <color indexed="8"/>
      </left>
      <right style="medium">
        <color indexed="8"/>
      </right>
      <top style="thin">
        <color indexed="8"/>
      </top>
      <bottom/>
      <diagonal/>
    </border>
    <border>
      <left/>
      <right/>
      <top/>
      <bottom/>
      <diagonal/>
    </border>
    <border>
      <left/>
      <right/>
      <top/>
      <bottom style="thin">
        <color indexed="8"/>
      </bottom>
      <diagonal/>
    </border>
    <border>
      <left/>
      <right style="medium">
        <color indexed="8"/>
      </right>
      <top/>
      <bottom style="thin">
        <color indexed="8"/>
      </bottom>
      <diagonal/>
    </border>
    <border>
      <left style="thin">
        <color indexed="8"/>
      </left>
      <right style="thin">
        <color indexed="8"/>
      </right>
      <top/>
      <bottom style="thin">
        <color indexed="8"/>
      </bottom>
      <diagonal/>
    </border>
    <border>
      <left/>
      <right/>
      <top style="thin">
        <color indexed="8"/>
      </top>
      <bottom/>
      <diagonal/>
    </border>
    <border>
      <left/>
      <right style="medium">
        <color indexed="8"/>
      </right>
      <top style="thin">
        <color indexed="8"/>
      </top>
      <bottom/>
      <diagonal/>
    </border>
    <border>
      <left style="thin">
        <color indexed="8"/>
      </left>
      <right style="medium">
        <color indexed="8"/>
      </right>
      <top/>
      <bottom style="thin">
        <color indexed="8"/>
      </bottom>
      <diagonal/>
    </border>
    <border>
      <left style="medium">
        <color indexed="8"/>
      </left>
      <right/>
      <top style="thin">
        <color indexed="8"/>
      </top>
      <bottom style="medium">
        <color indexed="8"/>
      </bottom>
      <diagonal/>
    </border>
    <border>
      <left/>
      <right/>
      <top style="thin">
        <color indexed="8"/>
      </top>
      <bottom style="medium">
        <color indexed="8"/>
      </bottom>
      <diagonal/>
    </border>
    <border>
      <left/>
      <right style="thin">
        <color indexed="8"/>
      </right>
      <top style="thin">
        <color indexed="8"/>
      </top>
      <bottom style="medium">
        <color indexed="8"/>
      </bottom>
      <diagonal/>
    </border>
    <border>
      <left style="medium">
        <color indexed="8"/>
      </left>
      <right style="medium">
        <color indexed="10"/>
      </right>
      <top style="medium">
        <color indexed="8"/>
      </top>
      <bottom style="medium">
        <color indexed="8"/>
      </bottom>
      <diagonal/>
    </border>
    <border>
      <left style="medium">
        <color indexed="10"/>
      </left>
      <right style="medium">
        <color indexed="10"/>
      </right>
      <top style="medium">
        <color indexed="8"/>
      </top>
      <bottom style="medium">
        <color indexed="8"/>
      </bottom>
      <diagonal/>
    </border>
    <border>
      <left style="medium">
        <color indexed="10"/>
      </left>
      <right style="medium">
        <color indexed="8"/>
      </right>
      <top style="medium">
        <color indexed="8"/>
      </top>
      <bottom style="medium">
        <color indexed="8"/>
      </bottom>
      <diagonal/>
    </border>
    <border>
      <left style="thin">
        <color indexed="10"/>
      </left>
      <right/>
      <top style="medium">
        <color indexed="8"/>
      </top>
      <bottom style="thin">
        <color indexed="8"/>
      </bottom>
      <diagonal/>
    </border>
    <border>
      <left style="thin">
        <color indexed="10"/>
      </left>
      <right/>
      <top/>
      <bottom/>
      <diagonal/>
    </border>
    <border>
      <left style="thin">
        <color indexed="8"/>
      </left>
      <right style="thin">
        <color indexed="8"/>
      </right>
      <top style="thin">
        <color indexed="10"/>
      </top>
      <bottom style="thin">
        <color indexed="8"/>
      </bottom>
      <diagonal/>
    </border>
    <border>
      <left style="thin">
        <color indexed="8"/>
      </left>
      <right/>
      <top style="thin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10"/>
      </bottom>
      <diagonal/>
    </border>
  </borders>
  <cellStyleXfs count="1">
    <xf numFmtId="0" fontId="0" applyNumberFormat="0" applyFont="1" applyFill="0" applyBorder="0" applyAlignment="1" applyProtection="0">
      <alignment vertical="center"/>
    </xf>
  </cellStyleXfs>
  <cellXfs count="674">
    <xf numFmtId="0" fontId="0" applyNumberFormat="0" applyFont="1" applyFill="0" applyBorder="0" applyAlignment="1" applyProtection="0">
      <alignment vertical="center"/>
    </xf>
    <xf numFmtId="0" fontId="0" applyNumberFormat="1" applyFont="1" applyFill="0" applyBorder="0" applyAlignment="1" applyProtection="0">
      <alignment vertical="center"/>
    </xf>
    <xf numFmtId="49" fontId="0" fillId="2" borderId="1" applyNumberFormat="1" applyFont="1" applyFill="1" applyBorder="1" applyAlignment="1" applyProtection="0">
      <alignment vertical="center"/>
    </xf>
    <xf numFmtId="0" fontId="0" fillId="3" borderId="2" applyNumberFormat="0" applyFont="1" applyFill="1" applyBorder="1" applyAlignment="1" applyProtection="0">
      <alignment vertical="center"/>
    </xf>
    <xf numFmtId="0" fontId="0" fillId="3" borderId="3" applyNumberFormat="0" applyFont="1" applyFill="1" applyBorder="1" applyAlignment="1" applyProtection="0">
      <alignment vertical="center"/>
    </xf>
    <xf numFmtId="49" fontId="0" fillId="3" borderId="4" applyNumberFormat="1" applyFont="1" applyFill="1" applyBorder="1" applyAlignment="1" applyProtection="0">
      <alignment horizontal="right" vertical="top" wrapText="1"/>
    </xf>
    <xf numFmtId="0" fontId="0" fillId="3" borderId="5" applyNumberFormat="0" applyFont="1" applyFill="1" applyBorder="1" applyAlignment="1" applyProtection="0">
      <alignment vertical="center"/>
    </xf>
    <xf numFmtId="49" fontId="7" fillId="4" borderId="6" applyNumberFormat="1" applyFont="1" applyFill="1" applyBorder="1" applyAlignment="1" applyProtection="0">
      <alignment horizontal="left" vertical="top" wrapText="1"/>
    </xf>
    <xf numFmtId="0" fontId="7" fillId="4" borderId="7" applyNumberFormat="0" applyFont="1" applyFill="1" applyBorder="1" applyAlignment="1" applyProtection="0">
      <alignment horizontal="left" vertical="center" wrapText="1"/>
    </xf>
    <xf numFmtId="0" fontId="7" fillId="4" borderId="8" applyNumberFormat="0" applyFont="1" applyFill="1" applyBorder="1" applyAlignment="1" applyProtection="0">
      <alignment horizontal="left" vertical="center" wrapText="1"/>
    </xf>
    <xf numFmtId="0" fontId="0" fillId="3" borderId="4" applyNumberFormat="0" applyFont="1" applyFill="1" applyBorder="1" applyAlignment="1" applyProtection="0">
      <alignment vertical="center"/>
    </xf>
    <xf numFmtId="49" fontId="7" fillId="4" borderId="6" applyNumberFormat="1" applyFont="1" applyFill="1" applyBorder="1" applyAlignment="1" applyProtection="0">
      <alignment horizontal="left" vertical="center" wrapText="1"/>
    </xf>
    <xf numFmtId="49" fontId="7" fillId="2" borderId="9" applyNumberFormat="1" applyFont="1" applyFill="1" applyBorder="1" applyAlignment="1" applyProtection="0">
      <alignment horizontal="center" vertical="center" wrapText="1"/>
    </xf>
    <xf numFmtId="49" fontId="7" fillId="2" borderId="10" applyNumberFormat="1" applyFont="1" applyFill="1" applyBorder="1" applyAlignment="1" applyProtection="0">
      <alignment vertical="center" wrapText="1"/>
    </xf>
    <xf numFmtId="49" fontId="7" fillId="2" borderId="10" applyNumberFormat="1" applyFont="1" applyFill="1" applyBorder="1" applyAlignment="1" applyProtection="0">
      <alignment horizontal="right" vertical="center" wrapText="1"/>
    </xf>
    <xf numFmtId="49" fontId="7" fillId="2" borderId="11" applyNumberFormat="1" applyFont="1" applyFill="1" applyBorder="1" applyAlignment="1" applyProtection="0">
      <alignment horizontal="center" vertical="center" wrapText="1"/>
    </xf>
    <xf numFmtId="59" fontId="7" fillId="3" borderId="12" applyNumberFormat="1" applyFont="1" applyFill="1" applyBorder="1" applyAlignment="1" applyProtection="0">
      <alignment horizontal="center" vertical="center" wrapText="1"/>
    </xf>
    <xf numFmtId="49" fontId="7" fillId="5" borderId="10" applyNumberFormat="1" applyFont="1" applyFill="1" applyBorder="1" applyAlignment="1" applyProtection="0">
      <alignment vertical="center" wrapText="1"/>
    </xf>
    <xf numFmtId="0" fontId="7" fillId="5" borderId="10" applyNumberFormat="1" applyFont="1" applyFill="1" applyBorder="1" applyAlignment="1" applyProtection="0">
      <alignment vertical="center"/>
    </xf>
    <xf numFmtId="60" fontId="7" fillId="5" borderId="11" applyNumberFormat="1" applyFont="1" applyFill="1" applyBorder="1" applyAlignment="1" applyProtection="0">
      <alignment horizontal="right" vertical="center"/>
    </xf>
    <xf numFmtId="59" fontId="7" fillId="6" borderId="13" applyNumberFormat="1" applyFont="1" applyFill="1" applyBorder="1" applyAlignment="1" applyProtection="0">
      <alignment horizontal="center" vertical="center" wrapText="1"/>
    </xf>
    <xf numFmtId="49" fontId="7" fillId="7" borderId="10" applyNumberFormat="1" applyFont="1" applyFill="1" applyBorder="1" applyAlignment="1" applyProtection="0">
      <alignment vertical="center" wrapText="1"/>
    </xf>
    <xf numFmtId="0" fontId="7" fillId="7" borderId="10" applyNumberFormat="1" applyFont="1" applyFill="1" applyBorder="1" applyAlignment="1" applyProtection="0">
      <alignment vertical="center"/>
    </xf>
    <xf numFmtId="60" fontId="7" fillId="7" borderId="11" applyNumberFormat="1" applyFont="1" applyFill="1" applyBorder="1" applyAlignment="1" applyProtection="0">
      <alignment horizontal="right" vertical="center"/>
    </xf>
    <xf numFmtId="59" fontId="7" fillId="6" borderId="14" applyNumberFormat="1" applyFont="1" applyFill="1" applyBorder="1" applyAlignment="1" applyProtection="0">
      <alignment horizontal="center" vertical="center" wrapText="1"/>
    </xf>
    <xf numFmtId="59" fontId="7" fillId="6" borderId="15" applyNumberFormat="1" applyFont="1" applyFill="1" applyBorder="1" applyAlignment="1" applyProtection="0">
      <alignment vertical="center" wrapText="1"/>
    </xf>
    <xf numFmtId="49" fontId="7" fillId="8" borderId="16" applyNumberFormat="1" applyFont="1" applyFill="1" applyBorder="1" applyAlignment="1" applyProtection="0">
      <alignment vertical="center" wrapText="1"/>
    </xf>
    <xf numFmtId="0" fontId="7" fillId="8" borderId="16" applyNumberFormat="1" applyFont="1" applyFill="1" applyBorder="1" applyAlignment="1" applyProtection="0">
      <alignment vertical="center"/>
    </xf>
    <xf numFmtId="60" fontId="7" fillId="8" borderId="17" applyNumberFormat="1" applyFont="1" applyFill="1" applyBorder="1" applyAlignment="1" applyProtection="0">
      <alignment horizontal="right" vertical="center"/>
    </xf>
    <xf numFmtId="49" fontId="7" fillId="6" borderId="1" applyNumberFormat="1" applyFont="1" applyFill="1" applyBorder="1" applyAlignment="1" applyProtection="0">
      <alignment horizontal="center" vertical="center" wrapText="1"/>
    </xf>
    <xf numFmtId="0" fontId="7" fillId="6" borderId="18" applyNumberFormat="0" applyFont="1" applyFill="1" applyBorder="1" applyAlignment="1" applyProtection="0">
      <alignment horizontal="center" vertical="center" wrapText="1"/>
    </xf>
    <xf numFmtId="60" fontId="7" fillId="2" borderId="19" applyNumberFormat="1" applyFont="1" applyFill="1" applyBorder="1" applyAlignment="1" applyProtection="0">
      <alignment horizontal="right" vertical="center"/>
    </xf>
    <xf numFmtId="60" fontId="7" fillId="2" borderId="3" applyNumberFormat="1" applyFont="1" applyFill="1" applyBorder="1" applyAlignment="1" applyProtection="0">
      <alignment horizontal="right" vertical="center"/>
    </xf>
    <xf numFmtId="49" fontId="7" fillId="6" borderId="6" applyNumberFormat="1" applyFont="1" applyFill="1" applyBorder="1" applyAlignment="1" applyProtection="0">
      <alignment horizontal="center" vertical="center" wrapText="1"/>
    </xf>
    <xf numFmtId="0" fontId="0" fillId="3" borderId="20" applyNumberFormat="0" applyFont="1" applyFill="1" applyBorder="1" applyAlignment="1" applyProtection="0">
      <alignment vertical="center"/>
    </xf>
    <xf numFmtId="60" fontId="7" fillId="2" borderId="21" applyNumberFormat="1" applyFont="1" applyFill="1" applyBorder="1" applyAlignment="1" applyProtection="0">
      <alignment horizontal="right" vertical="center"/>
    </xf>
    <xf numFmtId="0" fontId="0" fillId="3" borderId="8" applyNumberFormat="0" applyFont="1" applyFill="1" applyBorder="1" applyAlignment="1" applyProtection="0">
      <alignment vertical="center"/>
    </xf>
    <xf numFmtId="49" fontId="7" fillId="9" borderId="22" applyNumberFormat="1" applyFont="1" applyFill="1" applyBorder="1" applyAlignment="1" applyProtection="0">
      <alignment horizontal="center" vertical="center" wrapText="1"/>
    </xf>
    <xf numFmtId="0" fontId="0" fillId="3" borderId="23" applyNumberFormat="0" applyFont="1" applyFill="1" applyBorder="1" applyAlignment="1" applyProtection="0">
      <alignment vertical="center"/>
    </xf>
    <xf numFmtId="60" fontId="7" fillId="9" borderId="24" applyNumberFormat="1" applyFont="1" applyFill="1" applyBorder="1" applyAlignment="1" applyProtection="0">
      <alignment horizontal="right" vertical="center"/>
    </xf>
    <xf numFmtId="0" fontId="0" fillId="3" borderId="25" applyNumberFormat="0" applyFont="1" applyFill="1" applyBorder="1" applyAlignment="1" applyProtection="0">
      <alignment vertical="center"/>
    </xf>
    <xf numFmtId="49" fontId="7" fillId="6" borderId="26" applyNumberFormat="1" applyFont="1" applyFill="1" applyBorder="1" applyAlignment="1" applyProtection="0">
      <alignment horizontal="center" vertical="center" wrapText="1"/>
    </xf>
    <xf numFmtId="59" fontId="7" fillId="6" borderId="27" applyNumberFormat="1" applyFont="1" applyFill="1" applyBorder="1" applyAlignment="1" applyProtection="0">
      <alignment horizontal="center" vertical="center" wrapText="1"/>
    </xf>
    <xf numFmtId="61" fontId="7" fillId="6" borderId="28" applyNumberFormat="1" applyFont="1" applyFill="1" applyBorder="1" applyAlignment="1" applyProtection="0">
      <alignment horizontal="right" vertical="center"/>
    </xf>
    <xf numFmtId="61" fontId="7" fillId="6" borderId="29" applyNumberFormat="1" applyFont="1" applyFill="1" applyBorder="1" applyAlignment="1" applyProtection="0">
      <alignment horizontal="right" vertical="center"/>
    </xf>
    <xf numFmtId="0" fontId="0" applyNumberFormat="1" applyFont="1" applyFill="0" applyBorder="0" applyAlignment="1" applyProtection="0">
      <alignment vertical="center"/>
    </xf>
    <xf numFmtId="49" fontId="8" fillId="10" borderId="30" applyNumberFormat="1" applyFont="1" applyFill="1" applyBorder="1" applyAlignment="1" applyProtection="0">
      <alignment horizontal="center" vertical="center" wrapText="1"/>
    </xf>
    <xf numFmtId="49" fontId="9" fillId="10" borderId="31" applyNumberFormat="1" applyFont="1" applyFill="1" applyBorder="1" applyAlignment="1" applyProtection="0">
      <alignment horizontal="center" vertical="center" wrapText="1"/>
    </xf>
    <xf numFmtId="49" fontId="8" fillId="10" borderId="32" applyNumberFormat="1" applyFont="1" applyFill="1" applyBorder="1" applyAlignment="1" applyProtection="0">
      <alignment horizontal="center" vertical="center" wrapText="1"/>
    </xf>
    <xf numFmtId="49" fontId="10" fillId="10" borderId="31" applyNumberFormat="1" applyFont="1" applyFill="1" applyBorder="1" applyAlignment="1" applyProtection="0">
      <alignment horizontal="center" vertical="center" wrapText="1"/>
    </xf>
    <xf numFmtId="49" fontId="10" fillId="10" borderId="32" applyNumberFormat="1" applyFont="1" applyFill="1" applyBorder="1" applyAlignment="1" applyProtection="0">
      <alignment horizontal="center" vertical="center" wrapText="1"/>
    </xf>
    <xf numFmtId="49" fontId="11" fillId="3" borderId="32" applyNumberFormat="1" applyFont="1" applyFill="1" applyBorder="1" applyAlignment="1" applyProtection="0">
      <alignment horizontal="center" vertical="center" wrapText="1"/>
    </xf>
    <xf numFmtId="49" fontId="11" fillId="11" borderId="32" applyNumberFormat="1" applyFont="1" applyFill="1" applyBorder="1" applyAlignment="1" applyProtection="0">
      <alignment horizontal="center" vertical="center" wrapText="1"/>
    </xf>
    <xf numFmtId="49" fontId="11" fillId="12" borderId="33" applyNumberFormat="1" applyFont="1" applyFill="1" applyBorder="1" applyAlignment="1" applyProtection="0">
      <alignment horizontal="center" vertical="center" wrapText="1"/>
    </xf>
    <xf numFmtId="49" fontId="12" fillId="10" borderId="34" applyNumberFormat="1" applyFont="1" applyFill="1" applyBorder="1" applyAlignment="1" applyProtection="0">
      <alignment horizontal="center" vertical="center" wrapText="1"/>
    </xf>
    <xf numFmtId="0" fontId="12" fillId="10" borderId="32" applyNumberFormat="0" applyFont="1" applyFill="1" applyBorder="1" applyAlignment="1" applyProtection="0">
      <alignment horizontal="center" vertical="center" wrapText="1"/>
    </xf>
    <xf numFmtId="0" fontId="12" fillId="10" borderId="33" applyNumberFormat="0" applyFont="1" applyFill="1" applyBorder="1" applyAlignment="1" applyProtection="0">
      <alignment horizontal="center" vertical="center" wrapText="1"/>
    </xf>
    <xf numFmtId="49" fontId="12" fillId="10" borderId="31" applyNumberFormat="1" applyFont="1" applyFill="1" applyBorder="1" applyAlignment="1" applyProtection="0">
      <alignment horizontal="center" vertical="center" wrapText="1"/>
    </xf>
    <xf numFmtId="49" fontId="12" fillId="10" borderId="33" applyNumberFormat="1" applyFont="1" applyFill="1" applyBorder="1" applyAlignment="1" applyProtection="0">
      <alignment horizontal="center" vertical="center" wrapText="1"/>
    </xf>
    <xf numFmtId="49" fontId="7" fillId="10" borderId="35" applyNumberFormat="1" applyFont="1" applyFill="1" applyBorder="1" applyAlignment="1" applyProtection="0">
      <alignment horizontal="center" vertical="center" wrapText="1"/>
    </xf>
    <xf numFmtId="49" fontId="13" fillId="10" borderId="36" applyNumberFormat="1" applyFont="1" applyFill="1" applyBorder="1" applyAlignment="1" applyProtection="0">
      <alignment horizontal="center" vertical="center" wrapText="1"/>
    </xf>
    <xf numFmtId="0" fontId="0" fillId="3" borderId="37" applyNumberFormat="0" applyFont="1" applyFill="1" applyBorder="1" applyAlignment="1" applyProtection="0">
      <alignment vertical="center"/>
    </xf>
    <xf numFmtId="0" fontId="0" fillId="3" borderId="38" applyNumberFormat="0" applyFont="1" applyFill="1" applyBorder="1" applyAlignment="1" applyProtection="0">
      <alignment vertical="center"/>
    </xf>
    <xf numFmtId="0" fontId="13" fillId="10" borderId="39" applyNumberFormat="0" applyFont="1" applyFill="1" applyBorder="1" applyAlignment="1" applyProtection="0">
      <alignment horizontal="center" vertical="center" wrapText="1"/>
    </xf>
    <xf numFmtId="0" fontId="0" fillId="3" borderId="40" applyNumberFormat="0" applyFont="1" applyFill="1" applyBorder="1" applyAlignment="1" applyProtection="0">
      <alignment vertical="center"/>
    </xf>
    <xf numFmtId="0" fontId="12" fillId="10" borderId="16" applyNumberFormat="0" applyFont="1" applyFill="1" applyBorder="1" applyAlignment="1" applyProtection="0">
      <alignment horizontal="center" vertical="center"/>
    </xf>
    <xf numFmtId="0" fontId="13" fillId="10" borderId="40" applyNumberFormat="0" applyFont="1" applyFill="1" applyBorder="1" applyAlignment="1" applyProtection="0">
      <alignment horizontal="center" vertical="center" wrapText="1"/>
    </xf>
    <xf numFmtId="0" fontId="13" fillId="10" borderId="16" applyNumberFormat="0" applyFont="1" applyFill="1" applyBorder="1" applyAlignment="1" applyProtection="0">
      <alignment horizontal="center" vertical="center"/>
    </xf>
    <xf numFmtId="0" fontId="0" fillId="3" borderId="16" applyNumberFormat="0" applyFont="1" applyFill="1" applyBorder="1" applyAlignment="1" applyProtection="0">
      <alignment vertical="center"/>
    </xf>
    <xf numFmtId="0" fontId="0" fillId="3" borderId="17" applyNumberFormat="0" applyFont="1" applyFill="1" applyBorder="1" applyAlignment="1" applyProtection="0">
      <alignment vertical="center"/>
    </xf>
    <xf numFmtId="49" fontId="14" fillId="3" borderId="15" applyNumberFormat="1" applyFont="1" applyFill="1" applyBorder="1" applyAlignment="1" applyProtection="0">
      <alignment horizontal="center" vertical="center" wrapText="1"/>
    </xf>
    <xf numFmtId="49" fontId="15" fillId="13" borderId="16" applyNumberFormat="1" applyFont="1" applyFill="1" applyBorder="1" applyAlignment="1" applyProtection="0">
      <alignment horizontal="center" vertical="center" wrapText="1"/>
    </xf>
    <xf numFmtId="49" fontId="15" fillId="2" borderId="16" applyNumberFormat="1" applyFont="1" applyFill="1" applyBorder="1" applyAlignment="1" applyProtection="0">
      <alignment horizontal="center" vertical="center" wrapText="1"/>
    </xf>
    <xf numFmtId="49" fontId="15" fillId="14" borderId="16" applyNumberFormat="1" applyFont="1" applyFill="1" applyBorder="1" applyAlignment="1" applyProtection="0">
      <alignment horizontal="center" vertical="center" wrapText="1"/>
    </xf>
    <xf numFmtId="49" fontId="15" fillId="15" borderId="16" applyNumberFormat="1" applyFont="1" applyFill="1" applyBorder="1" applyAlignment="1" applyProtection="0">
      <alignment horizontal="center" vertical="center" wrapText="1"/>
    </xf>
    <xf numFmtId="49" fontId="14" fillId="16" borderId="16" applyNumberFormat="1" applyFont="1" applyFill="1" applyBorder="1" applyAlignment="1" applyProtection="0">
      <alignment horizontal="center" vertical="center" wrapText="1"/>
    </xf>
    <xf numFmtId="49" fontId="14" fillId="17" borderId="16" applyNumberFormat="1" applyFont="1" applyFill="1" applyBorder="1" applyAlignment="1" applyProtection="0">
      <alignment horizontal="center" vertical="center" wrapText="1"/>
    </xf>
    <xf numFmtId="49" fontId="14" fillId="18" borderId="16" applyNumberFormat="1" applyFont="1" applyFill="1" applyBorder="1" applyAlignment="1" applyProtection="0">
      <alignment horizontal="center" vertical="center" wrapText="1"/>
    </xf>
    <xf numFmtId="49" fontId="14" fillId="19" borderId="16" applyNumberFormat="1" applyFont="1" applyFill="1" applyBorder="1" applyAlignment="1" applyProtection="0">
      <alignment horizontal="center" vertical="center" wrapText="1"/>
    </xf>
    <xf numFmtId="49" fontId="14" fillId="20" borderId="16" applyNumberFormat="1" applyFont="1" applyFill="1" applyBorder="1" applyAlignment="1" applyProtection="0">
      <alignment horizontal="center" vertical="center" wrapText="1"/>
    </xf>
    <xf numFmtId="49" fontId="14" fillId="21" borderId="16" applyNumberFormat="1" applyFont="1" applyFill="1" applyBorder="1" applyAlignment="1" applyProtection="0">
      <alignment horizontal="center" vertical="center" wrapText="1"/>
    </xf>
    <xf numFmtId="49" fontId="16" fillId="22" borderId="16" applyNumberFormat="1" applyFont="1" applyFill="1" applyBorder="1" applyAlignment="1" applyProtection="0">
      <alignment horizontal="center" vertical="center" wrapText="1"/>
    </xf>
    <xf numFmtId="49" fontId="14" fillId="23" borderId="16" applyNumberFormat="1" applyFont="1" applyFill="1" applyBorder="1" applyAlignment="1" applyProtection="0">
      <alignment horizontal="center" vertical="center" wrapText="1"/>
    </xf>
    <xf numFmtId="49" fontId="14" fillId="24" borderId="16" applyNumberFormat="1" applyFont="1" applyFill="1" applyBorder="1" applyAlignment="1" applyProtection="0">
      <alignment horizontal="center" vertical="center" wrapText="1"/>
    </xf>
    <xf numFmtId="49" fontId="14" fillId="25" borderId="16" applyNumberFormat="1" applyFont="1" applyFill="1" applyBorder="1" applyAlignment="1" applyProtection="0">
      <alignment horizontal="center" vertical="center" wrapText="1"/>
    </xf>
    <xf numFmtId="49" fontId="14" fillId="26" borderId="16" applyNumberFormat="1" applyFont="1" applyFill="1" applyBorder="1" applyAlignment="1" applyProtection="0">
      <alignment horizontal="center" vertical="center" wrapText="1"/>
    </xf>
    <xf numFmtId="49" fontId="14" fillId="27" borderId="17" applyNumberFormat="1" applyFont="1" applyFill="1" applyBorder="1" applyAlignment="1" applyProtection="0">
      <alignment horizontal="center" vertical="center" wrapText="1"/>
    </xf>
    <xf numFmtId="0" fontId="12" fillId="10" borderId="15" applyNumberFormat="0" applyFont="1" applyFill="1" applyBorder="1" applyAlignment="1" applyProtection="0">
      <alignment horizontal="center" vertical="center"/>
    </xf>
    <xf numFmtId="0" fontId="12" fillId="10" borderId="40" applyNumberFormat="0" applyFont="1" applyFill="1" applyBorder="1" applyAlignment="1" applyProtection="0">
      <alignment horizontal="center" vertical="center" wrapText="1"/>
    </xf>
    <xf numFmtId="0" fontId="0" fillId="3" borderId="11" applyNumberFormat="0" applyFont="1" applyFill="1" applyBorder="1" applyAlignment="1" applyProtection="0">
      <alignment vertical="center"/>
    </xf>
    <xf numFmtId="0" fontId="7" fillId="10" borderId="41" applyNumberFormat="0" applyFont="1" applyFill="1" applyBorder="1" applyAlignment="1" applyProtection="0">
      <alignment horizontal="center" vertical="center"/>
    </xf>
    <xf numFmtId="59" fontId="13" fillId="10" borderId="42" applyNumberFormat="1" applyFont="1" applyFill="1" applyBorder="1" applyAlignment="1" applyProtection="0">
      <alignment horizontal="center" vertical="center" wrapText="1"/>
    </xf>
    <xf numFmtId="0" fontId="0" fillId="3" borderId="43" applyNumberFormat="0" applyFont="1" applyFill="1" applyBorder="1" applyAlignment="1" applyProtection="0">
      <alignment vertical="center"/>
    </xf>
    <xf numFmtId="0" fontId="0" fillId="3" borderId="44" applyNumberFormat="0" applyFont="1" applyFill="1" applyBorder="1" applyAlignment="1" applyProtection="0">
      <alignment vertical="center"/>
    </xf>
    <xf numFmtId="49" fontId="13" fillId="3" borderId="32" applyNumberFormat="1" applyFont="1" applyFill="1" applyBorder="1" applyAlignment="1" applyProtection="0">
      <alignment horizontal="center" vertical="center" wrapText="1"/>
    </xf>
    <xf numFmtId="49" fontId="12" fillId="3" borderId="32" applyNumberFormat="1" applyFont="1" applyFill="1" applyBorder="1" applyAlignment="1" applyProtection="0">
      <alignment horizontal="center" vertical="center"/>
    </xf>
    <xf numFmtId="0" fontId="7" fillId="3" borderId="32" applyNumberFormat="0" applyFont="1" applyFill="1" applyBorder="1" applyAlignment="1" applyProtection="0">
      <alignment horizontal="center" vertical="center"/>
    </xf>
    <xf numFmtId="0" fontId="13" fillId="3" borderId="32" applyNumberFormat="1" applyFont="1" applyFill="1" applyBorder="1" applyAlignment="1" applyProtection="0">
      <alignment horizontal="center" vertical="center"/>
    </xf>
    <xf numFmtId="62" fontId="11" fillId="3" borderId="32" applyNumberFormat="1" applyFont="1" applyFill="1" applyBorder="1" applyAlignment="1" applyProtection="0">
      <alignment horizontal="center" vertical="center"/>
    </xf>
    <xf numFmtId="62" fontId="11" fillId="11" borderId="32" applyNumberFormat="1" applyFont="1" applyFill="1" applyBorder="1" applyAlignment="1" applyProtection="0">
      <alignment horizontal="center" vertical="center"/>
    </xf>
    <xf numFmtId="62" fontId="11" fillId="12" borderId="32" applyNumberFormat="1" applyFont="1" applyFill="1" applyBorder="1" applyAlignment="1" applyProtection="0">
      <alignment horizontal="center" vertical="center"/>
    </xf>
    <xf numFmtId="0" fontId="14" fillId="3" borderId="32" applyNumberFormat="0" applyFont="1" applyFill="1" applyBorder="1" applyAlignment="1" applyProtection="0">
      <alignment horizontal="center" vertical="center" wrapText="1"/>
    </xf>
    <xf numFmtId="0" fontId="15" fillId="13" borderId="32" applyNumberFormat="0" applyFont="1" applyFill="1" applyBorder="1" applyAlignment="1" applyProtection="0">
      <alignment horizontal="center" vertical="center" wrapText="1"/>
    </xf>
    <xf numFmtId="0" fontId="15" fillId="2" borderId="32" applyNumberFormat="0" applyFont="1" applyFill="1" applyBorder="1" applyAlignment="1" applyProtection="0">
      <alignment horizontal="center" vertical="center" wrapText="1"/>
    </xf>
    <xf numFmtId="0" fontId="15" fillId="14" borderId="32" applyNumberFormat="0" applyFont="1" applyFill="1" applyBorder="1" applyAlignment="1" applyProtection="0">
      <alignment horizontal="center" vertical="center" wrapText="1"/>
    </xf>
    <xf numFmtId="0" fontId="15" fillId="15" borderId="32" applyNumberFormat="0" applyFont="1" applyFill="1" applyBorder="1" applyAlignment="1" applyProtection="0">
      <alignment horizontal="center" vertical="center" wrapText="1"/>
    </xf>
    <xf numFmtId="0" fontId="14" fillId="16" borderId="32" applyNumberFormat="0" applyFont="1" applyFill="1" applyBorder="1" applyAlignment="1" applyProtection="0">
      <alignment horizontal="center" vertical="center" wrapText="1"/>
    </xf>
    <xf numFmtId="0" fontId="14" fillId="17" borderId="32" applyNumberFormat="0" applyFont="1" applyFill="1" applyBorder="1" applyAlignment="1" applyProtection="0">
      <alignment horizontal="center" vertical="center" wrapText="1"/>
    </xf>
    <xf numFmtId="0" fontId="14" fillId="18" borderId="32" applyNumberFormat="0" applyFont="1" applyFill="1" applyBorder="1" applyAlignment="1" applyProtection="0">
      <alignment horizontal="center" vertical="center" wrapText="1"/>
    </xf>
    <xf numFmtId="0" fontId="14" fillId="19" borderId="32" applyNumberFormat="0" applyFont="1" applyFill="1" applyBorder="1" applyAlignment="1" applyProtection="0">
      <alignment horizontal="center" vertical="center" wrapText="1"/>
    </xf>
    <xf numFmtId="0" fontId="14" fillId="20" borderId="32" applyNumberFormat="0" applyFont="1" applyFill="1" applyBorder="1" applyAlignment="1" applyProtection="0">
      <alignment horizontal="center" vertical="center" wrapText="1"/>
    </xf>
    <xf numFmtId="0" fontId="14" fillId="21" borderId="32" applyNumberFormat="0" applyFont="1" applyFill="1" applyBorder="1" applyAlignment="1" applyProtection="0">
      <alignment horizontal="center" vertical="center" wrapText="1"/>
    </xf>
    <xf numFmtId="0" fontId="16" fillId="22" borderId="32" applyNumberFormat="0" applyFont="1" applyFill="1" applyBorder="1" applyAlignment="1" applyProtection="0">
      <alignment horizontal="center" vertical="center" wrapText="1"/>
    </xf>
    <xf numFmtId="0" fontId="14" fillId="28" borderId="32" applyNumberFormat="0" applyFont="1" applyFill="1" applyBorder="1" applyAlignment="1" applyProtection="0">
      <alignment horizontal="center" vertical="center" wrapText="1"/>
    </xf>
    <xf numFmtId="0" fontId="14" fillId="24" borderId="32" applyNumberFormat="0" applyFont="1" applyFill="1" applyBorder="1" applyAlignment="1" applyProtection="0">
      <alignment horizontal="center" vertical="center" wrapText="1"/>
    </xf>
    <xf numFmtId="0" fontId="14" fillId="29" borderId="32" applyNumberFormat="0" applyFont="1" applyFill="1" applyBorder="1" applyAlignment="1" applyProtection="0">
      <alignment horizontal="center" vertical="center" wrapText="1"/>
    </xf>
    <xf numFmtId="0" fontId="14" fillId="26" borderId="32" applyNumberFormat="0" applyFont="1" applyFill="1" applyBorder="1" applyAlignment="1" applyProtection="0">
      <alignment horizontal="center" vertical="center" wrapText="1"/>
    </xf>
    <xf numFmtId="0" fontId="14" fillId="27" borderId="32" applyNumberFormat="0" applyFont="1" applyFill="1" applyBorder="1" applyAlignment="1" applyProtection="0">
      <alignment horizontal="center" vertical="center" wrapText="1"/>
    </xf>
    <xf numFmtId="0" fontId="12" fillId="30" borderId="32" applyNumberFormat="1" applyFont="1" applyFill="1" applyBorder="1" applyAlignment="1" applyProtection="0">
      <alignment horizontal="center" vertical="center"/>
    </xf>
    <xf numFmtId="62" fontId="13" fillId="30" borderId="10" applyNumberFormat="1" applyFont="1" applyFill="1" applyBorder="1" applyAlignment="1" applyProtection="0">
      <alignment horizontal="center" vertical="center"/>
    </xf>
    <xf numFmtId="61" fontId="13" fillId="3" borderId="10" applyNumberFormat="1" applyFont="1" applyFill="1" applyBorder="1" applyAlignment="1" applyProtection="0">
      <alignment horizontal="center" vertical="center"/>
    </xf>
    <xf numFmtId="59" fontId="13" fillId="10" borderId="10" applyNumberFormat="1" applyFont="1" applyFill="1" applyBorder="1" applyAlignment="1" applyProtection="0">
      <alignment horizontal="center" vertical="center" wrapText="1"/>
    </xf>
    <xf numFmtId="0" fontId="0" fillId="3" borderId="45" applyNumberFormat="0" applyFont="1" applyFill="1" applyBorder="1" applyAlignment="1" applyProtection="0">
      <alignment vertical="center"/>
    </xf>
    <xf numFmtId="49" fontId="13" fillId="3" borderId="10" applyNumberFormat="1" applyFont="1" applyFill="1" applyBorder="1" applyAlignment="1" applyProtection="0">
      <alignment horizontal="center" vertical="center" wrapText="1"/>
    </xf>
    <xf numFmtId="49" fontId="12" fillId="3" borderId="10" applyNumberFormat="1" applyFont="1" applyFill="1" applyBorder="1" applyAlignment="1" applyProtection="0">
      <alignment horizontal="center" vertical="center"/>
    </xf>
    <xf numFmtId="0" fontId="7" fillId="3" borderId="10" applyNumberFormat="0" applyFont="1" applyFill="1" applyBorder="1" applyAlignment="1" applyProtection="0">
      <alignment horizontal="center" vertical="center"/>
    </xf>
    <xf numFmtId="0" fontId="13" fillId="3" borderId="10" applyNumberFormat="1" applyFont="1" applyFill="1" applyBorder="1" applyAlignment="1" applyProtection="0">
      <alignment horizontal="center" vertical="center"/>
    </xf>
    <xf numFmtId="62" fontId="11" fillId="3" borderId="10" applyNumberFormat="1" applyFont="1" applyFill="1" applyBorder="1" applyAlignment="1" applyProtection="0">
      <alignment horizontal="center" vertical="center"/>
    </xf>
    <xf numFmtId="62" fontId="11" fillId="11" borderId="10" applyNumberFormat="1" applyFont="1" applyFill="1" applyBorder="1" applyAlignment="1" applyProtection="0">
      <alignment horizontal="center" vertical="center"/>
    </xf>
    <xf numFmtId="62" fontId="11" fillId="12" borderId="10" applyNumberFormat="1" applyFont="1" applyFill="1" applyBorder="1" applyAlignment="1" applyProtection="0">
      <alignment horizontal="center" vertical="center"/>
    </xf>
    <xf numFmtId="0" fontId="14" fillId="3" borderId="10" applyNumberFormat="0" applyFont="1" applyFill="1" applyBorder="1" applyAlignment="1" applyProtection="0">
      <alignment horizontal="center" vertical="center" wrapText="1"/>
    </xf>
    <xf numFmtId="0" fontId="15" fillId="13" borderId="10" applyNumberFormat="0" applyFont="1" applyFill="1" applyBorder="1" applyAlignment="1" applyProtection="0">
      <alignment horizontal="center" vertical="center" wrapText="1"/>
    </xf>
    <xf numFmtId="0" fontId="15" fillId="2" borderId="10" applyNumberFormat="0" applyFont="1" applyFill="1" applyBorder="1" applyAlignment="1" applyProtection="0">
      <alignment horizontal="center" vertical="center" wrapText="1"/>
    </xf>
    <xf numFmtId="0" fontId="15" fillId="14" borderId="10" applyNumberFormat="0" applyFont="1" applyFill="1" applyBorder="1" applyAlignment="1" applyProtection="0">
      <alignment horizontal="center" vertical="center" wrapText="1"/>
    </xf>
    <xf numFmtId="0" fontId="15" fillId="15" borderId="10" applyNumberFormat="0" applyFont="1" applyFill="1" applyBorder="1" applyAlignment="1" applyProtection="0">
      <alignment horizontal="center" vertical="center" wrapText="1"/>
    </xf>
    <xf numFmtId="0" fontId="14" fillId="16" borderId="10" applyNumberFormat="0" applyFont="1" applyFill="1" applyBorder="1" applyAlignment="1" applyProtection="0">
      <alignment horizontal="center" vertical="center" wrapText="1"/>
    </xf>
    <xf numFmtId="0" fontId="14" fillId="17" borderId="10" applyNumberFormat="0" applyFont="1" applyFill="1" applyBorder="1" applyAlignment="1" applyProtection="0">
      <alignment horizontal="center" vertical="center" wrapText="1"/>
    </xf>
    <xf numFmtId="0" fontId="14" fillId="18" borderId="10" applyNumberFormat="0" applyFont="1" applyFill="1" applyBorder="1" applyAlignment="1" applyProtection="0">
      <alignment horizontal="center" vertical="center" wrapText="1"/>
    </xf>
    <xf numFmtId="0" fontId="14" fillId="19" borderId="10" applyNumberFormat="0" applyFont="1" applyFill="1" applyBorder="1" applyAlignment="1" applyProtection="0">
      <alignment horizontal="center" vertical="center" wrapText="1"/>
    </xf>
    <xf numFmtId="0" fontId="14" fillId="20" borderId="10" applyNumberFormat="0" applyFont="1" applyFill="1" applyBorder="1" applyAlignment="1" applyProtection="0">
      <alignment horizontal="center" vertical="center" wrapText="1"/>
    </xf>
    <xf numFmtId="0" fontId="14" fillId="21" borderId="10" applyNumberFormat="0" applyFont="1" applyFill="1" applyBorder="1" applyAlignment="1" applyProtection="0">
      <alignment horizontal="center" vertical="center" wrapText="1"/>
    </xf>
    <xf numFmtId="0" fontId="16" fillId="22" borderId="10" applyNumberFormat="0" applyFont="1" applyFill="1" applyBorder="1" applyAlignment="1" applyProtection="0">
      <alignment horizontal="center" vertical="center" wrapText="1"/>
    </xf>
    <xf numFmtId="0" fontId="14" fillId="28" borderId="10" applyNumberFormat="0" applyFont="1" applyFill="1" applyBorder="1" applyAlignment="1" applyProtection="0">
      <alignment horizontal="center" vertical="center" wrapText="1"/>
    </xf>
    <xf numFmtId="0" fontId="14" fillId="24" borderId="10" applyNumberFormat="0" applyFont="1" applyFill="1" applyBorder="1" applyAlignment="1" applyProtection="0">
      <alignment horizontal="center" vertical="center" wrapText="1"/>
    </xf>
    <xf numFmtId="0" fontId="14" fillId="29" borderId="10" applyNumberFormat="0" applyFont="1" applyFill="1" applyBorder="1" applyAlignment="1" applyProtection="0">
      <alignment horizontal="center" vertical="center" wrapText="1"/>
    </xf>
    <xf numFmtId="0" fontId="14" fillId="26" borderId="10" applyNumberFormat="0" applyFont="1" applyFill="1" applyBorder="1" applyAlignment="1" applyProtection="0">
      <alignment horizontal="center" vertical="center" wrapText="1"/>
    </xf>
    <xf numFmtId="0" fontId="14" fillId="27" borderId="10" applyNumberFormat="0" applyFont="1" applyFill="1" applyBorder="1" applyAlignment="1" applyProtection="0">
      <alignment horizontal="center" vertical="center" wrapText="1"/>
    </xf>
    <xf numFmtId="0" fontId="12" fillId="30" borderId="10" applyNumberFormat="1" applyFont="1" applyFill="1" applyBorder="1" applyAlignment="1" applyProtection="0">
      <alignment horizontal="center" vertical="center"/>
    </xf>
    <xf numFmtId="61" fontId="17" fillId="3" borderId="10" applyNumberFormat="1" applyFont="1" applyFill="1" applyBorder="1" applyAlignment="1" applyProtection="0">
      <alignment horizontal="center" vertical="center"/>
    </xf>
    <xf numFmtId="0" fontId="7" fillId="3" borderId="10" applyNumberFormat="0" applyFont="1" applyFill="1" applyBorder="1" applyAlignment="1" applyProtection="0">
      <alignment vertical="center"/>
    </xf>
    <xf numFmtId="49" fontId="13" fillId="3" borderId="10" applyNumberFormat="1" applyFont="1" applyFill="1" applyBorder="1" applyAlignment="1" applyProtection="0">
      <alignment horizontal="center" vertical="center"/>
    </xf>
    <xf numFmtId="0" fontId="7" fillId="3" borderId="10" applyNumberFormat="1" applyFont="1" applyFill="1" applyBorder="1" applyAlignment="1" applyProtection="0">
      <alignment horizontal="center" vertical="center"/>
    </xf>
    <xf numFmtId="49" fontId="12" fillId="3" borderId="10" applyNumberFormat="1" applyFont="1" applyFill="1" applyBorder="1" applyAlignment="1" applyProtection="0">
      <alignment horizontal="center" vertical="center" wrapText="1"/>
    </xf>
    <xf numFmtId="0" fontId="15" fillId="3" borderId="10" applyNumberFormat="0" applyFont="1" applyFill="1" applyBorder="1" applyAlignment="1" applyProtection="0">
      <alignment horizontal="center" vertical="center" wrapText="1"/>
    </xf>
    <xf numFmtId="0" fontId="18" fillId="13" borderId="10" applyNumberFormat="0" applyFont="1" applyFill="1" applyBorder="1" applyAlignment="1" applyProtection="0">
      <alignment horizontal="center" vertical="center" wrapText="1"/>
    </xf>
    <xf numFmtId="0" fontId="18" fillId="2" borderId="10" applyNumberFormat="0" applyFont="1" applyFill="1" applyBorder="1" applyAlignment="1" applyProtection="0">
      <alignment horizontal="center" vertical="center" wrapText="1"/>
    </xf>
    <xf numFmtId="0" fontId="15" fillId="16" borderId="10" applyNumberFormat="0" applyFont="1" applyFill="1" applyBorder="1" applyAlignment="1" applyProtection="0">
      <alignment horizontal="center" vertical="center" wrapText="1"/>
    </xf>
    <xf numFmtId="0" fontId="15" fillId="17" borderId="10" applyNumberFormat="0" applyFont="1" applyFill="1" applyBorder="1" applyAlignment="1" applyProtection="0">
      <alignment horizontal="center" vertical="center" wrapText="1"/>
    </xf>
    <xf numFmtId="0" fontId="15" fillId="18" borderId="10" applyNumberFormat="0" applyFont="1" applyFill="1" applyBorder="1" applyAlignment="1" applyProtection="0">
      <alignment horizontal="center" vertical="center" wrapText="1"/>
    </xf>
    <xf numFmtId="0" fontId="15" fillId="19" borderId="10" applyNumberFormat="0" applyFont="1" applyFill="1" applyBorder="1" applyAlignment="1" applyProtection="0">
      <alignment horizontal="center" vertical="center" wrapText="1"/>
    </xf>
    <xf numFmtId="0" fontId="15" fillId="20" borderId="10" applyNumberFormat="0" applyFont="1" applyFill="1" applyBorder="1" applyAlignment="1" applyProtection="0">
      <alignment horizontal="center" vertical="center" wrapText="1"/>
    </xf>
    <xf numFmtId="0" fontId="15" fillId="21" borderId="10" applyNumberFormat="0" applyFont="1" applyFill="1" applyBorder="1" applyAlignment="1" applyProtection="0">
      <alignment horizontal="center" vertical="center" wrapText="1"/>
    </xf>
    <xf numFmtId="0" fontId="19" fillId="22" borderId="10" applyNumberFormat="0" applyFont="1" applyFill="1" applyBorder="1" applyAlignment="1" applyProtection="0">
      <alignment horizontal="center" vertical="center" wrapText="1"/>
    </xf>
    <xf numFmtId="0" fontId="15" fillId="28" borderId="10" applyNumberFormat="0" applyFont="1" applyFill="1" applyBorder="1" applyAlignment="1" applyProtection="0">
      <alignment horizontal="center" vertical="center" wrapText="1"/>
    </xf>
    <xf numFmtId="0" fontId="15" fillId="24" borderId="10" applyNumberFormat="0" applyFont="1" applyFill="1" applyBorder="1" applyAlignment="1" applyProtection="0">
      <alignment horizontal="center" vertical="center" wrapText="1"/>
    </xf>
    <xf numFmtId="0" fontId="15" fillId="29" borderId="10" applyNumberFormat="0" applyFont="1" applyFill="1" applyBorder="1" applyAlignment="1" applyProtection="0">
      <alignment horizontal="center" vertical="center" wrapText="1"/>
    </xf>
    <xf numFmtId="0" fontId="15" fillId="26" borderId="10" applyNumberFormat="0" applyFont="1" applyFill="1" applyBorder="1" applyAlignment="1" applyProtection="0">
      <alignment horizontal="center" vertical="center" wrapText="1"/>
    </xf>
    <xf numFmtId="0" fontId="15" fillId="27" borderId="10" applyNumberFormat="0" applyFont="1" applyFill="1" applyBorder="1" applyAlignment="1" applyProtection="0">
      <alignment horizontal="center" vertical="center" wrapText="1"/>
    </xf>
    <xf numFmtId="59" fontId="12" fillId="10" borderId="10" applyNumberFormat="1" applyFont="1" applyFill="1" applyBorder="1" applyAlignment="1" applyProtection="0">
      <alignment horizontal="center" vertical="center" wrapText="1"/>
    </xf>
    <xf numFmtId="62" fontId="11" fillId="12" borderId="21" applyNumberFormat="1" applyFont="1" applyFill="1" applyBorder="1" applyAlignment="1" applyProtection="0">
      <alignment horizontal="center" vertical="center"/>
    </xf>
    <xf numFmtId="0" fontId="15" fillId="3" borderId="20" applyNumberFormat="0" applyFont="1" applyFill="1" applyBorder="1" applyAlignment="1" applyProtection="0">
      <alignment horizontal="center" vertical="center" wrapText="1"/>
    </xf>
    <xf numFmtId="59" fontId="7" fillId="3" borderId="10" applyNumberFormat="1" applyFont="1" applyFill="1" applyBorder="1" applyAlignment="1" applyProtection="0">
      <alignment horizontal="center" vertical="center"/>
    </xf>
    <xf numFmtId="0" fontId="7" fillId="3" borderId="10" applyNumberFormat="0" applyFont="1" applyFill="1" applyBorder="1" applyAlignment="1" applyProtection="0">
      <alignment horizontal="center" vertical="center" wrapText="1"/>
    </xf>
    <xf numFmtId="49" fontId="13" fillId="3" borderId="16" applyNumberFormat="1" applyFont="1" applyFill="1" applyBorder="1" applyAlignment="1" applyProtection="0">
      <alignment horizontal="center" vertical="center"/>
    </xf>
    <xf numFmtId="49" fontId="12" fillId="3" borderId="16" applyNumberFormat="1" applyFont="1" applyFill="1" applyBorder="1" applyAlignment="1" applyProtection="0">
      <alignment horizontal="center" vertical="center"/>
    </xf>
    <xf numFmtId="0" fontId="7" fillId="3" borderId="16" applyNumberFormat="0" applyFont="1" applyFill="1" applyBorder="1" applyAlignment="1" applyProtection="0">
      <alignment vertical="center"/>
    </xf>
    <xf numFmtId="49" fontId="13" fillId="3" borderId="16" applyNumberFormat="1" applyFont="1" applyFill="1" applyBorder="1" applyAlignment="1" applyProtection="0">
      <alignment horizontal="center" vertical="center" wrapText="1"/>
    </xf>
    <xf numFmtId="0" fontId="13" fillId="3" borderId="16" applyNumberFormat="1" applyFont="1" applyFill="1" applyBorder="1" applyAlignment="1" applyProtection="0">
      <alignment horizontal="center" vertical="center"/>
    </xf>
    <xf numFmtId="62" fontId="11" fillId="3" borderId="16" applyNumberFormat="1" applyFont="1" applyFill="1" applyBorder="1" applyAlignment="1" applyProtection="0">
      <alignment horizontal="center" vertical="center"/>
    </xf>
    <xf numFmtId="62" fontId="11" fillId="11" borderId="16" applyNumberFormat="1" applyFont="1" applyFill="1" applyBorder="1" applyAlignment="1" applyProtection="0">
      <alignment horizontal="center" vertical="center"/>
    </xf>
    <xf numFmtId="62" fontId="11" fillId="12" borderId="16" applyNumberFormat="1" applyFont="1" applyFill="1" applyBorder="1" applyAlignment="1" applyProtection="0">
      <alignment horizontal="center" vertical="center"/>
    </xf>
    <xf numFmtId="0" fontId="15" fillId="3" borderId="16" applyNumberFormat="0" applyFont="1" applyFill="1" applyBorder="1" applyAlignment="1" applyProtection="0">
      <alignment horizontal="center" vertical="center" wrapText="1"/>
    </xf>
    <xf numFmtId="0" fontId="18" fillId="13" borderId="16" applyNumberFormat="0" applyFont="1" applyFill="1" applyBorder="1" applyAlignment="1" applyProtection="0">
      <alignment horizontal="center" vertical="center" wrapText="1"/>
    </xf>
    <xf numFmtId="0" fontId="18" fillId="2" borderId="16" applyNumberFormat="0" applyFont="1" applyFill="1" applyBorder="1" applyAlignment="1" applyProtection="0">
      <alignment horizontal="center" vertical="center" wrapText="1"/>
    </xf>
    <xf numFmtId="0" fontId="15" fillId="14" borderId="16" applyNumberFormat="0" applyFont="1" applyFill="1" applyBorder="1" applyAlignment="1" applyProtection="0">
      <alignment horizontal="center" vertical="center" wrapText="1"/>
    </xf>
    <xf numFmtId="0" fontId="15" fillId="15" borderId="16" applyNumberFormat="0" applyFont="1" applyFill="1" applyBorder="1" applyAlignment="1" applyProtection="0">
      <alignment horizontal="center" vertical="center" wrapText="1"/>
    </xf>
    <xf numFmtId="0" fontId="15" fillId="16" borderId="16" applyNumberFormat="0" applyFont="1" applyFill="1" applyBorder="1" applyAlignment="1" applyProtection="0">
      <alignment horizontal="center" vertical="center" wrapText="1"/>
    </xf>
    <xf numFmtId="0" fontId="15" fillId="17" borderId="16" applyNumberFormat="0" applyFont="1" applyFill="1" applyBorder="1" applyAlignment="1" applyProtection="0">
      <alignment horizontal="center" vertical="center" wrapText="1"/>
    </xf>
    <xf numFmtId="0" fontId="15" fillId="18" borderId="16" applyNumberFormat="0" applyFont="1" applyFill="1" applyBorder="1" applyAlignment="1" applyProtection="0">
      <alignment horizontal="center" vertical="center" wrapText="1"/>
    </xf>
    <xf numFmtId="0" fontId="15" fillId="19" borderId="16" applyNumberFormat="0" applyFont="1" applyFill="1" applyBorder="1" applyAlignment="1" applyProtection="0">
      <alignment horizontal="center" vertical="center" wrapText="1"/>
    </xf>
    <xf numFmtId="0" fontId="15" fillId="20" borderId="16" applyNumberFormat="0" applyFont="1" applyFill="1" applyBorder="1" applyAlignment="1" applyProtection="0">
      <alignment horizontal="center" vertical="center" wrapText="1"/>
    </xf>
    <xf numFmtId="0" fontId="15" fillId="21" borderId="16" applyNumberFormat="0" applyFont="1" applyFill="1" applyBorder="1" applyAlignment="1" applyProtection="0">
      <alignment horizontal="center" vertical="center" wrapText="1"/>
    </xf>
    <xf numFmtId="0" fontId="19" fillId="22" borderId="16" applyNumberFormat="0" applyFont="1" applyFill="1" applyBorder="1" applyAlignment="1" applyProtection="0">
      <alignment horizontal="center" vertical="center" wrapText="1"/>
    </xf>
    <xf numFmtId="0" fontId="15" fillId="28" borderId="16" applyNumberFormat="0" applyFont="1" applyFill="1" applyBorder="1" applyAlignment="1" applyProtection="0">
      <alignment horizontal="center" vertical="center" wrapText="1"/>
    </xf>
    <xf numFmtId="0" fontId="15" fillId="24" borderId="16" applyNumberFormat="0" applyFont="1" applyFill="1" applyBorder="1" applyAlignment="1" applyProtection="0">
      <alignment horizontal="center" vertical="center" wrapText="1"/>
    </xf>
    <xf numFmtId="0" fontId="15" fillId="29" borderId="16" applyNumberFormat="0" applyFont="1" applyFill="1" applyBorder="1" applyAlignment="1" applyProtection="0">
      <alignment horizontal="center" vertical="center" wrapText="1"/>
    </xf>
    <xf numFmtId="0" fontId="15" fillId="26" borderId="16" applyNumberFormat="0" applyFont="1" applyFill="1" applyBorder="1" applyAlignment="1" applyProtection="0">
      <alignment horizontal="center" vertical="center" wrapText="1"/>
    </xf>
    <xf numFmtId="0" fontId="15" fillId="27" borderId="16" applyNumberFormat="0" applyFont="1" applyFill="1" applyBorder="1" applyAlignment="1" applyProtection="0">
      <alignment horizontal="center" vertical="center" wrapText="1"/>
    </xf>
    <xf numFmtId="0" fontId="12" fillId="30" borderId="16" applyNumberFormat="1" applyFont="1" applyFill="1" applyBorder="1" applyAlignment="1" applyProtection="0">
      <alignment horizontal="center" vertical="center"/>
    </xf>
    <xf numFmtId="62" fontId="13" fillId="30" borderId="16" applyNumberFormat="1" applyFont="1" applyFill="1" applyBorder="1" applyAlignment="1" applyProtection="0">
      <alignment horizontal="center" vertical="center"/>
    </xf>
    <xf numFmtId="49" fontId="20" fillId="3" borderId="26" applyNumberFormat="1" applyFont="1" applyFill="1" applyBorder="1" applyAlignment="1" applyProtection="0">
      <alignment vertical="center"/>
    </xf>
    <xf numFmtId="0" fontId="0" fillId="3" borderId="46" applyNumberFormat="0" applyFont="1" applyFill="1" applyBorder="1" applyAlignment="1" applyProtection="0">
      <alignment vertical="center"/>
    </xf>
    <xf numFmtId="0" fontId="0" fillId="3" borderId="29" applyNumberFormat="0" applyFont="1" applyFill="1" applyBorder="1" applyAlignment="1" applyProtection="0">
      <alignment vertical="center"/>
    </xf>
    <xf numFmtId="0" fontId="0" fillId="3" borderId="47" applyNumberFormat="1" applyFont="1" applyFill="1" applyBorder="1" applyAlignment="1" applyProtection="0">
      <alignment vertical="center"/>
    </xf>
    <xf numFmtId="63" fontId="0" fillId="3" borderId="47" applyNumberFormat="1" applyFont="1" applyFill="1" applyBorder="1" applyAlignment="1" applyProtection="0">
      <alignment horizontal="center" vertical="center"/>
    </xf>
    <xf numFmtId="0" fontId="0" fillId="3" borderId="48" applyNumberFormat="0" applyFont="1" applyFill="1" applyBorder="1" applyAlignment="1" applyProtection="0">
      <alignment vertical="center"/>
    </xf>
    <xf numFmtId="0" fontId="0" fillId="3" borderId="49" applyNumberFormat="0" applyFont="1" applyFill="1" applyBorder="1" applyAlignment="1" applyProtection="0">
      <alignment vertical="center"/>
    </xf>
    <xf numFmtId="0" fontId="0" fillId="3" borderId="50" applyNumberFormat="0" applyFont="1" applyFill="1" applyBorder="1" applyAlignment="1" applyProtection="0">
      <alignment vertical="center"/>
    </xf>
    <xf numFmtId="0" fontId="0" applyNumberFormat="1" applyFont="1" applyFill="0" applyBorder="0" applyAlignment="1" applyProtection="0">
      <alignment vertical="center"/>
    </xf>
    <xf numFmtId="0" fontId="0" fillId="3" borderId="32" applyNumberFormat="0" applyFont="1" applyFill="1" applyBorder="1" applyAlignment="1" applyProtection="0">
      <alignment vertical="center"/>
    </xf>
    <xf numFmtId="0" fontId="0" fillId="3" borderId="51" applyNumberFormat="0" applyFont="1" applyFill="1" applyBorder="1" applyAlignment="1" applyProtection="0">
      <alignment vertical="center"/>
    </xf>
    <xf numFmtId="0" fontId="0" fillId="3" borderId="52" applyNumberFormat="0" applyFont="1" applyFill="1" applyBorder="1" applyAlignment="1" applyProtection="0">
      <alignment vertical="center"/>
    </xf>
    <xf numFmtId="0" fontId="0" fillId="3" borderId="35" applyNumberFormat="0" applyFont="1" applyFill="1" applyBorder="1" applyAlignment="1" applyProtection="0">
      <alignment vertical="center"/>
    </xf>
    <xf numFmtId="49" fontId="0" fillId="3" borderId="51" applyNumberFormat="1" applyFont="1" applyFill="1" applyBorder="1" applyAlignment="1" applyProtection="0">
      <alignment vertical="center"/>
    </xf>
    <xf numFmtId="49" fontId="21" fillId="3" borderId="41" applyNumberFormat="1" applyFont="1" applyFill="1" applyBorder="1" applyAlignment="1" applyProtection="0">
      <alignment horizontal="center" vertical="center" wrapText="1"/>
    </xf>
    <xf numFmtId="49" fontId="22" fillId="3" borderId="35" applyNumberFormat="1" applyFont="1" applyFill="1" applyBorder="1" applyAlignment="1" applyProtection="0">
      <alignment vertical="center" wrapText="1"/>
    </xf>
    <xf numFmtId="49" fontId="12" fillId="3" borderId="53" applyNumberFormat="1" applyFont="1" applyFill="1" applyBorder="1" applyAlignment="1" applyProtection="0">
      <alignment vertical="center"/>
    </xf>
    <xf numFmtId="49" fontId="14" fillId="3" borderId="53" applyNumberFormat="1" applyFont="1" applyFill="1" applyBorder="1" applyAlignment="1" applyProtection="0">
      <alignment horizontal="center" vertical="center" wrapText="1"/>
    </xf>
    <xf numFmtId="49" fontId="15" fillId="31" borderId="41" applyNumberFormat="1" applyFont="1" applyFill="1" applyBorder="1" applyAlignment="1" applyProtection="0">
      <alignment horizontal="center" vertical="center" wrapText="1"/>
    </xf>
    <xf numFmtId="49" fontId="15" fillId="2" borderId="41" applyNumberFormat="1" applyFont="1" applyFill="1" applyBorder="1" applyAlignment="1" applyProtection="0">
      <alignment horizontal="center" vertical="center" wrapText="1"/>
    </xf>
    <xf numFmtId="49" fontId="15" fillId="14" borderId="53" applyNumberFormat="1" applyFont="1" applyFill="1" applyBorder="1" applyAlignment="1" applyProtection="0">
      <alignment horizontal="center" vertical="center" wrapText="1"/>
    </xf>
    <xf numFmtId="49" fontId="15" fillId="15" borderId="53" applyNumberFormat="1" applyFont="1" applyFill="1" applyBorder="1" applyAlignment="1" applyProtection="0">
      <alignment horizontal="center" vertical="center" wrapText="1"/>
    </xf>
    <xf numFmtId="49" fontId="14" fillId="16" borderId="53" applyNumberFormat="1" applyFont="1" applyFill="1" applyBorder="1" applyAlignment="1" applyProtection="0">
      <alignment horizontal="center" vertical="center" wrapText="1"/>
    </xf>
    <xf numFmtId="49" fontId="14" fillId="17" borderId="53" applyNumberFormat="1" applyFont="1" applyFill="1" applyBorder="1" applyAlignment="1" applyProtection="0">
      <alignment horizontal="center" vertical="center" wrapText="1"/>
    </xf>
    <xf numFmtId="49" fontId="14" fillId="18" borderId="53" applyNumberFormat="1" applyFont="1" applyFill="1" applyBorder="1" applyAlignment="1" applyProtection="0">
      <alignment horizontal="center" vertical="center" wrapText="1"/>
    </xf>
    <xf numFmtId="49" fontId="14" fillId="19" borderId="53" applyNumberFormat="1" applyFont="1" applyFill="1" applyBorder="1" applyAlignment="1" applyProtection="0">
      <alignment horizontal="center" vertical="center" wrapText="1"/>
    </xf>
    <xf numFmtId="49" fontId="14" fillId="20" borderId="53" applyNumberFormat="1" applyFont="1" applyFill="1" applyBorder="1" applyAlignment="1" applyProtection="0">
      <alignment horizontal="center" vertical="center" wrapText="1"/>
    </xf>
    <xf numFmtId="49" fontId="14" fillId="21" borderId="53" applyNumberFormat="1" applyFont="1" applyFill="1" applyBorder="1" applyAlignment="1" applyProtection="0">
      <alignment horizontal="center" vertical="center" wrapText="1"/>
    </xf>
    <xf numFmtId="49" fontId="16" fillId="22" borderId="53" applyNumberFormat="1" applyFont="1" applyFill="1" applyBorder="1" applyAlignment="1" applyProtection="0">
      <alignment horizontal="center" vertical="center" wrapText="1"/>
    </xf>
    <xf numFmtId="49" fontId="14" fillId="23" borderId="53" applyNumberFormat="1" applyFont="1" applyFill="1" applyBorder="1" applyAlignment="1" applyProtection="0">
      <alignment horizontal="center" vertical="center" wrapText="1"/>
    </xf>
    <xf numFmtId="49" fontId="14" fillId="24" borderId="53" applyNumberFormat="1" applyFont="1" applyFill="1" applyBorder="1" applyAlignment="1" applyProtection="0">
      <alignment horizontal="center" vertical="center" wrapText="1"/>
    </xf>
    <xf numFmtId="49" fontId="14" fillId="29" borderId="53" applyNumberFormat="1" applyFont="1" applyFill="1" applyBorder="1" applyAlignment="1" applyProtection="0">
      <alignment horizontal="center" vertical="center" wrapText="1"/>
    </xf>
    <xf numFmtId="49" fontId="14" fillId="26" borderId="53" applyNumberFormat="1" applyFont="1" applyFill="1" applyBorder="1" applyAlignment="1" applyProtection="0">
      <alignment horizontal="center" vertical="center" wrapText="1"/>
    </xf>
    <xf numFmtId="49" fontId="14" fillId="27" borderId="53" applyNumberFormat="1" applyFont="1" applyFill="1" applyBorder="1" applyAlignment="1" applyProtection="0">
      <alignment horizontal="center" vertical="center" wrapText="1"/>
    </xf>
    <xf numFmtId="0" fontId="0" fillId="10" borderId="53" applyNumberFormat="1" applyFont="1" applyFill="1" applyBorder="1" applyAlignment="1" applyProtection="0">
      <alignment vertical="center"/>
    </xf>
    <xf numFmtId="0" fontId="21" fillId="3" borderId="41" applyNumberFormat="1" applyFont="1" applyFill="1" applyBorder="1" applyAlignment="1" applyProtection="0">
      <alignment horizontal="center" vertical="center"/>
    </xf>
    <xf numFmtId="49" fontId="23" fillId="32" borderId="54" applyNumberFormat="1" applyFont="1" applyFill="1" applyBorder="1" applyAlignment="1" applyProtection="0">
      <alignment vertical="center" wrapText="1"/>
    </xf>
    <xf numFmtId="0" fontId="24" fillId="32" borderId="55" applyNumberFormat="0" applyFont="1" applyFill="1" applyBorder="1" applyAlignment="1" applyProtection="0">
      <alignment vertical="center"/>
    </xf>
    <xf numFmtId="0" fontId="24" fillId="32" borderId="56" applyNumberFormat="0" applyFont="1" applyFill="1" applyBorder="1" applyAlignment="1" applyProtection="0">
      <alignment vertical="center"/>
    </xf>
    <xf numFmtId="0" fontId="25" fillId="32" borderId="57" applyNumberFormat="0" applyFont="1" applyFill="1" applyBorder="1" applyAlignment="1" applyProtection="0">
      <alignment horizontal="center" vertical="center" wrapText="1"/>
    </xf>
    <xf numFmtId="0" fontId="25" fillId="32" borderId="32" applyNumberFormat="0" applyFont="1" applyFill="1" applyBorder="1" applyAlignment="1" applyProtection="0">
      <alignment horizontal="center" vertical="center" wrapText="1"/>
    </xf>
    <xf numFmtId="0" fontId="18" fillId="32" borderId="32" applyNumberFormat="0" applyFont="1" applyFill="1" applyBorder="1" applyAlignment="1" applyProtection="0">
      <alignment horizontal="center" vertical="center" wrapText="1"/>
    </xf>
    <xf numFmtId="0" fontId="26" fillId="32" borderId="32" applyNumberFormat="0" applyFont="1" applyFill="1" applyBorder="1" applyAlignment="1" applyProtection="0">
      <alignment horizontal="center" vertical="center" wrapText="1"/>
    </xf>
    <xf numFmtId="0" fontId="13" fillId="32" borderId="32" applyNumberFormat="0" applyFont="1" applyFill="1" applyBorder="1" applyAlignment="1" applyProtection="0">
      <alignment horizontal="center" vertical="center"/>
    </xf>
    <xf numFmtId="0" fontId="13" fillId="32" borderId="32" applyNumberFormat="0" applyFont="1" applyFill="1" applyBorder="1" applyAlignment="1" applyProtection="0">
      <alignment horizontal="center" vertical="center" wrapText="1"/>
    </xf>
    <xf numFmtId="0" fontId="13" fillId="32" borderId="11" applyNumberFormat="0" applyFont="1" applyFill="1" applyBorder="1" applyAlignment="1" applyProtection="0">
      <alignment horizontal="center" vertical="center"/>
    </xf>
    <xf numFmtId="61" fontId="27" fillId="3" borderId="41" applyNumberFormat="1" applyFont="1" applyFill="1" applyBorder="1" applyAlignment="1" applyProtection="0">
      <alignment horizontal="center" vertical="center"/>
    </xf>
    <xf numFmtId="49" fontId="0" fillId="10" borderId="41" applyNumberFormat="1" applyFont="1" applyFill="1" applyBorder="1" applyAlignment="1" applyProtection="0">
      <alignment vertical="center" wrapText="1"/>
    </xf>
    <xf numFmtId="0" fontId="25" fillId="32" borderId="41" applyNumberFormat="0" applyFont="1" applyFill="1" applyBorder="1" applyAlignment="1" applyProtection="0">
      <alignment horizontal="center" vertical="center" wrapText="1"/>
    </xf>
    <xf numFmtId="0" fontId="18" fillId="32" borderId="41" applyNumberFormat="0" applyFont="1" applyFill="1" applyBorder="1" applyAlignment="1" applyProtection="0">
      <alignment horizontal="center" vertical="center" wrapText="1"/>
    </xf>
    <xf numFmtId="0" fontId="26" fillId="32" borderId="41" applyNumberFormat="0" applyFont="1" applyFill="1" applyBorder="1" applyAlignment="1" applyProtection="0">
      <alignment horizontal="center" vertical="center" wrapText="1"/>
    </xf>
    <xf numFmtId="0" fontId="0" fillId="3" borderId="41" applyNumberFormat="0" applyFont="1" applyFill="1" applyBorder="1" applyAlignment="1" applyProtection="0">
      <alignment vertical="center"/>
    </xf>
    <xf numFmtId="49" fontId="18" fillId="3" borderId="9" applyNumberFormat="1" applyFont="1" applyFill="1" applyBorder="1" applyAlignment="1" applyProtection="0">
      <alignment horizontal="left" vertical="center"/>
    </xf>
    <xf numFmtId="49" fontId="12" fillId="3" borderId="10" applyNumberFormat="1" applyFont="1" applyFill="1" applyBorder="1" applyAlignment="1" applyProtection="0">
      <alignment horizontal="left" vertical="center" wrapText="1"/>
    </xf>
    <xf numFmtId="0" fontId="0" fillId="3" borderId="10" applyNumberFormat="0" applyFont="1" applyFill="1" applyBorder="1" applyAlignment="1" applyProtection="0">
      <alignment vertical="center"/>
    </xf>
    <xf numFmtId="49" fontId="27" fillId="3" borderId="10" applyNumberFormat="1" applyFont="1" applyFill="1" applyBorder="1" applyAlignment="1" applyProtection="0">
      <alignment horizontal="center" vertical="center" wrapText="1"/>
    </xf>
    <xf numFmtId="49" fontId="13" fillId="3" borderId="10" applyNumberFormat="1" applyFont="1" applyFill="1" applyBorder="1" applyAlignment="1" applyProtection="0">
      <alignment vertical="center"/>
    </xf>
    <xf numFmtId="0" fontId="27" fillId="3" borderId="10" applyNumberFormat="1" applyFont="1" applyFill="1" applyBorder="1" applyAlignment="1" applyProtection="0">
      <alignment horizontal="center" vertical="center"/>
    </xf>
    <xf numFmtId="0" fontId="25" fillId="3" borderId="10" applyNumberFormat="0" applyFont="1" applyFill="1" applyBorder="1" applyAlignment="1" applyProtection="0">
      <alignment horizontal="center" vertical="center" wrapText="1"/>
    </xf>
    <xf numFmtId="0" fontId="18" fillId="14" borderId="10" applyNumberFormat="0" applyFont="1" applyFill="1" applyBorder="1" applyAlignment="1" applyProtection="0">
      <alignment horizontal="center" vertical="center" wrapText="1"/>
    </xf>
    <xf numFmtId="0" fontId="18" fillId="15" borderId="10" applyNumberFormat="0" applyFont="1" applyFill="1" applyBorder="1" applyAlignment="1" applyProtection="0">
      <alignment horizontal="center" vertical="center" wrapText="1"/>
    </xf>
    <xf numFmtId="0" fontId="25" fillId="16" borderId="10" applyNumberFormat="0" applyFont="1" applyFill="1" applyBorder="1" applyAlignment="1" applyProtection="0">
      <alignment horizontal="center" vertical="center" wrapText="1"/>
    </xf>
    <xf numFmtId="0" fontId="25" fillId="17" borderId="10" applyNumberFormat="0" applyFont="1" applyFill="1" applyBorder="1" applyAlignment="1" applyProtection="0">
      <alignment horizontal="center" vertical="center" wrapText="1"/>
    </xf>
    <xf numFmtId="0" fontId="25" fillId="18" borderId="10" applyNumberFormat="0" applyFont="1" applyFill="1" applyBorder="1" applyAlignment="1" applyProtection="0">
      <alignment horizontal="center" vertical="center" wrapText="1"/>
    </xf>
    <xf numFmtId="0" fontId="25" fillId="19" borderId="10" applyNumberFormat="0" applyFont="1" applyFill="1" applyBorder="1" applyAlignment="1" applyProtection="0">
      <alignment horizontal="center" vertical="center" wrapText="1"/>
    </xf>
    <xf numFmtId="0" fontId="25" fillId="20" borderId="10" applyNumberFormat="0" applyFont="1" applyFill="1" applyBorder="1" applyAlignment="1" applyProtection="0">
      <alignment horizontal="center" vertical="center" wrapText="1"/>
    </xf>
    <xf numFmtId="0" fontId="25" fillId="21" borderId="10" applyNumberFormat="0" applyFont="1" applyFill="1" applyBorder="1" applyAlignment="1" applyProtection="0">
      <alignment horizontal="center" vertical="center" wrapText="1"/>
    </xf>
    <xf numFmtId="0" fontId="26" fillId="22" borderId="10" applyNumberFormat="0" applyFont="1" applyFill="1" applyBorder="1" applyAlignment="1" applyProtection="0">
      <alignment horizontal="center" vertical="center" wrapText="1"/>
    </xf>
    <xf numFmtId="0" fontId="25" fillId="23" borderId="10" applyNumberFormat="0" applyFont="1" applyFill="1" applyBorder="1" applyAlignment="1" applyProtection="0">
      <alignment horizontal="center" vertical="center" wrapText="1"/>
    </xf>
    <xf numFmtId="0" fontId="25" fillId="24" borderId="10" applyNumberFormat="0" applyFont="1" applyFill="1" applyBorder="1" applyAlignment="1" applyProtection="0">
      <alignment horizontal="center" vertical="center" wrapText="1"/>
    </xf>
    <xf numFmtId="0" fontId="25" fillId="29" borderId="10" applyNumberFormat="0" applyFont="1" applyFill="1" applyBorder="1" applyAlignment="1" applyProtection="0">
      <alignment horizontal="center" vertical="center" wrapText="1"/>
    </xf>
    <xf numFmtId="0" fontId="25" fillId="26" borderId="10" applyNumberFormat="0" applyFont="1" applyFill="1" applyBorder="1" applyAlignment="1" applyProtection="0">
      <alignment horizontal="center" vertical="center" wrapText="1"/>
    </xf>
    <xf numFmtId="0" fontId="25" fillId="27" borderId="10" applyNumberFormat="0" applyFont="1" applyFill="1" applyBorder="1" applyAlignment="1" applyProtection="0">
      <alignment horizontal="center" vertical="center" wrapText="1"/>
    </xf>
    <xf numFmtId="61" fontId="27" fillId="3" borderId="10" applyNumberFormat="1" applyFont="1" applyFill="1" applyBorder="1" applyAlignment="1" applyProtection="0">
      <alignment horizontal="center" vertical="center"/>
    </xf>
    <xf numFmtId="0" fontId="12" fillId="3" borderId="58" applyNumberFormat="0" applyFont="1" applyFill="1" applyBorder="1" applyAlignment="1" applyProtection="0">
      <alignment vertical="center"/>
    </xf>
    <xf numFmtId="0" fontId="12" fillId="10" borderId="10" applyNumberFormat="1" applyFont="1" applyFill="1" applyBorder="1" applyAlignment="1" applyProtection="0">
      <alignment vertical="center"/>
    </xf>
    <xf numFmtId="0" fontId="14" fillId="3" borderId="10" applyNumberFormat="1" applyFont="1" applyFill="1" applyBorder="1" applyAlignment="1" applyProtection="0">
      <alignment horizontal="center" vertical="center" wrapText="1"/>
    </xf>
    <xf numFmtId="0" fontId="18" fillId="31" borderId="10" applyNumberFormat="1" applyFont="1" applyFill="1" applyBorder="1" applyAlignment="1" applyProtection="0">
      <alignment horizontal="center" vertical="center" wrapText="1"/>
    </xf>
    <xf numFmtId="0" fontId="18" fillId="2" borderId="10" applyNumberFormat="1" applyFont="1" applyFill="1" applyBorder="1" applyAlignment="1" applyProtection="0">
      <alignment horizontal="center" vertical="center" wrapText="1"/>
    </xf>
    <xf numFmtId="0" fontId="15" fillId="14" borderId="10" applyNumberFormat="1" applyFont="1" applyFill="1" applyBorder="1" applyAlignment="1" applyProtection="0">
      <alignment horizontal="center" vertical="center" wrapText="1"/>
    </xf>
    <xf numFmtId="0" fontId="15" fillId="15" borderId="10" applyNumberFormat="1" applyFont="1" applyFill="1" applyBorder="1" applyAlignment="1" applyProtection="0">
      <alignment horizontal="center" vertical="center" wrapText="1"/>
    </xf>
    <xf numFmtId="0" fontId="14" fillId="16" borderId="10" applyNumberFormat="1" applyFont="1" applyFill="1" applyBorder="1" applyAlignment="1" applyProtection="0">
      <alignment horizontal="center" vertical="center" wrapText="1"/>
    </xf>
    <xf numFmtId="0" fontId="14" fillId="17" borderId="10" applyNumberFormat="1" applyFont="1" applyFill="1" applyBorder="1" applyAlignment="1" applyProtection="0">
      <alignment horizontal="center" vertical="center" wrapText="1"/>
    </xf>
    <xf numFmtId="0" fontId="14" fillId="18" borderId="10" applyNumberFormat="1" applyFont="1" applyFill="1" applyBorder="1" applyAlignment="1" applyProtection="0">
      <alignment horizontal="center" vertical="center" wrapText="1"/>
    </xf>
    <xf numFmtId="0" fontId="14" fillId="19" borderId="10" applyNumberFormat="1" applyFont="1" applyFill="1" applyBorder="1" applyAlignment="1" applyProtection="0">
      <alignment horizontal="center" vertical="center" wrapText="1"/>
    </xf>
    <xf numFmtId="0" fontId="14" fillId="20" borderId="10" applyNumberFormat="1" applyFont="1" applyFill="1" applyBorder="1" applyAlignment="1" applyProtection="0">
      <alignment horizontal="center" vertical="center" wrapText="1"/>
    </xf>
    <xf numFmtId="0" fontId="14" fillId="21" borderId="10" applyNumberFormat="1" applyFont="1" applyFill="1" applyBorder="1" applyAlignment="1" applyProtection="0">
      <alignment horizontal="center" vertical="center" wrapText="1"/>
    </xf>
    <xf numFmtId="0" fontId="16" fillId="22" borderId="10" applyNumberFormat="1" applyFont="1" applyFill="1" applyBorder="1" applyAlignment="1" applyProtection="0">
      <alignment horizontal="center" vertical="center" wrapText="1"/>
    </xf>
    <xf numFmtId="0" fontId="14" fillId="23" borderId="10" applyNumberFormat="1" applyFont="1" applyFill="1" applyBorder="1" applyAlignment="1" applyProtection="0">
      <alignment horizontal="center" vertical="center" wrapText="1"/>
    </xf>
    <xf numFmtId="0" fontId="14" fillId="24" borderId="10" applyNumberFormat="1" applyFont="1" applyFill="1" applyBorder="1" applyAlignment="1" applyProtection="0">
      <alignment horizontal="center" vertical="center" wrapText="1"/>
    </xf>
    <xf numFmtId="0" fontId="14" fillId="29" borderId="10" applyNumberFormat="1" applyFont="1" applyFill="1" applyBorder="1" applyAlignment="1" applyProtection="0">
      <alignment horizontal="center" vertical="center" wrapText="1"/>
    </xf>
    <xf numFmtId="0" fontId="14" fillId="26" borderId="10" applyNumberFormat="1" applyFont="1" applyFill="1" applyBorder="1" applyAlignment="1" applyProtection="0">
      <alignment horizontal="center" vertical="center" wrapText="1"/>
    </xf>
    <xf numFmtId="0" fontId="14" fillId="27" borderId="10" applyNumberFormat="1" applyFont="1" applyFill="1" applyBorder="1" applyAlignment="1" applyProtection="0">
      <alignment horizontal="center" vertical="center" wrapText="1"/>
    </xf>
    <xf numFmtId="0" fontId="0" fillId="3" borderId="58" applyNumberFormat="0" applyFont="1" applyFill="1" applyBorder="1" applyAlignment="1" applyProtection="0">
      <alignment vertical="center"/>
    </xf>
    <xf numFmtId="0" fontId="0" fillId="3" borderId="10" applyNumberFormat="0" applyFont="1" applyFill="1" applyBorder="1" applyAlignment="1" applyProtection="0">
      <alignment horizontal="center" vertical="center"/>
    </xf>
    <xf numFmtId="0" fontId="0" fillId="3" borderId="10" applyNumberFormat="1" applyFont="1" applyFill="1" applyBorder="1" applyAlignment="1" applyProtection="0">
      <alignment horizontal="center" vertical="center"/>
    </xf>
    <xf numFmtId="62" fontId="13" fillId="30" borderId="11" applyNumberFormat="1" applyFont="1" applyFill="1" applyBorder="1" applyAlignment="1" applyProtection="0">
      <alignment horizontal="center" vertical="center"/>
    </xf>
    <xf numFmtId="0" fontId="12" fillId="3" borderId="51" applyNumberFormat="0" applyFont="1" applyFill="1" applyBorder="1" applyAlignment="1" applyProtection="0">
      <alignment vertical="center"/>
    </xf>
    <xf numFmtId="0" fontId="12" fillId="10" borderId="41" applyNumberFormat="1" applyFont="1" applyFill="1" applyBorder="1" applyAlignment="1" applyProtection="0">
      <alignment vertical="center"/>
    </xf>
    <xf numFmtId="0" fontId="14" fillId="3" borderId="41" applyNumberFormat="1" applyFont="1" applyFill="1" applyBorder="1" applyAlignment="1" applyProtection="0">
      <alignment horizontal="center" vertical="center" wrapText="1"/>
    </xf>
    <xf numFmtId="0" fontId="18" fillId="31" borderId="41" applyNumberFormat="1" applyFont="1" applyFill="1" applyBorder="1" applyAlignment="1" applyProtection="0">
      <alignment horizontal="center" vertical="center" wrapText="1"/>
    </xf>
    <xf numFmtId="0" fontId="18" fillId="2" borderId="41" applyNumberFormat="1" applyFont="1" applyFill="1" applyBorder="1" applyAlignment="1" applyProtection="0">
      <alignment horizontal="center" vertical="center" wrapText="1"/>
    </xf>
    <xf numFmtId="0" fontId="15" fillId="14" borderId="41" applyNumberFormat="1" applyFont="1" applyFill="1" applyBorder="1" applyAlignment="1" applyProtection="0">
      <alignment horizontal="center" vertical="center" wrapText="1"/>
    </xf>
    <xf numFmtId="0" fontId="15" fillId="15" borderId="41" applyNumberFormat="1" applyFont="1" applyFill="1" applyBorder="1" applyAlignment="1" applyProtection="0">
      <alignment horizontal="center" vertical="center" wrapText="1"/>
    </xf>
    <xf numFmtId="0" fontId="14" fillId="16" borderId="41" applyNumberFormat="1" applyFont="1" applyFill="1" applyBorder="1" applyAlignment="1" applyProtection="0">
      <alignment horizontal="center" vertical="center" wrapText="1"/>
    </xf>
    <xf numFmtId="0" fontId="14" fillId="17" borderId="41" applyNumberFormat="1" applyFont="1" applyFill="1" applyBorder="1" applyAlignment="1" applyProtection="0">
      <alignment horizontal="center" vertical="center" wrapText="1"/>
    </xf>
    <xf numFmtId="0" fontId="14" fillId="18" borderId="41" applyNumberFormat="1" applyFont="1" applyFill="1" applyBorder="1" applyAlignment="1" applyProtection="0">
      <alignment horizontal="center" vertical="center" wrapText="1"/>
    </xf>
    <xf numFmtId="0" fontId="14" fillId="19" borderId="41" applyNumberFormat="1" applyFont="1" applyFill="1" applyBorder="1" applyAlignment="1" applyProtection="0">
      <alignment horizontal="center" vertical="center" wrapText="1"/>
    </xf>
    <xf numFmtId="0" fontId="14" fillId="20" borderId="41" applyNumberFormat="1" applyFont="1" applyFill="1" applyBorder="1" applyAlignment="1" applyProtection="0">
      <alignment horizontal="center" vertical="center" wrapText="1"/>
    </xf>
    <xf numFmtId="0" fontId="14" fillId="21" borderId="41" applyNumberFormat="1" applyFont="1" applyFill="1" applyBorder="1" applyAlignment="1" applyProtection="0">
      <alignment horizontal="center" vertical="center" wrapText="1"/>
    </xf>
    <xf numFmtId="0" fontId="16" fillId="22" borderId="41" applyNumberFormat="1" applyFont="1" applyFill="1" applyBorder="1" applyAlignment="1" applyProtection="0">
      <alignment horizontal="center" vertical="center" wrapText="1"/>
    </xf>
    <xf numFmtId="0" fontId="14" fillId="23" borderId="41" applyNumberFormat="1" applyFont="1" applyFill="1" applyBorder="1" applyAlignment="1" applyProtection="0">
      <alignment horizontal="center" vertical="center" wrapText="1"/>
    </xf>
    <xf numFmtId="0" fontId="14" fillId="24" borderId="41" applyNumberFormat="1" applyFont="1" applyFill="1" applyBorder="1" applyAlignment="1" applyProtection="0">
      <alignment horizontal="center" vertical="center" wrapText="1"/>
    </xf>
    <xf numFmtId="0" fontId="14" fillId="29" borderId="41" applyNumberFormat="1" applyFont="1" applyFill="1" applyBorder="1" applyAlignment="1" applyProtection="0">
      <alignment horizontal="center" vertical="center" wrapText="1"/>
    </xf>
    <xf numFmtId="0" fontId="14" fillId="26" borderId="41" applyNumberFormat="1" applyFont="1" applyFill="1" applyBorder="1" applyAlignment="1" applyProtection="0">
      <alignment horizontal="center" vertical="center" wrapText="1"/>
    </xf>
    <xf numFmtId="0" fontId="14" fillId="27" borderId="41" applyNumberFormat="1" applyFont="1" applyFill="1" applyBorder="1" applyAlignment="1" applyProtection="0">
      <alignment horizontal="center" vertical="center" wrapText="1"/>
    </xf>
    <xf numFmtId="0" fontId="0" fillId="3" borderId="41" applyNumberFormat="0" applyFont="1" applyFill="1" applyBorder="1" applyAlignment="1" applyProtection="0">
      <alignment horizontal="center" vertical="center"/>
    </xf>
    <xf numFmtId="0" fontId="0" fillId="3" borderId="41" applyNumberFormat="1" applyFont="1" applyFill="1" applyBorder="1" applyAlignment="1" applyProtection="0">
      <alignment horizontal="center" vertical="center"/>
    </xf>
    <xf numFmtId="61" fontId="27" fillId="3" borderId="59" applyNumberFormat="1" applyFont="1" applyFill="1" applyBorder="1" applyAlignment="1" applyProtection="0">
      <alignment horizontal="center" vertical="center"/>
    </xf>
    <xf numFmtId="49" fontId="28" fillId="32" borderId="60" applyNumberFormat="1" applyFont="1" applyFill="1" applyBorder="1" applyAlignment="1" applyProtection="0">
      <alignment vertical="center"/>
    </xf>
    <xf numFmtId="0" fontId="24" fillId="32" borderId="61" applyNumberFormat="0" applyFont="1" applyFill="1" applyBorder="1" applyAlignment="1" applyProtection="0">
      <alignment vertical="center"/>
    </xf>
    <xf numFmtId="0" fontId="24" fillId="32" borderId="62" applyNumberFormat="0" applyFont="1" applyFill="1" applyBorder="1" applyAlignment="1" applyProtection="0">
      <alignment vertical="center"/>
    </xf>
    <xf numFmtId="0" fontId="25" fillId="32" borderId="63" applyNumberFormat="0" applyFont="1" applyFill="1" applyBorder="1" applyAlignment="1" applyProtection="0">
      <alignment horizontal="center" vertical="center" wrapText="1"/>
    </xf>
    <xf numFmtId="0" fontId="18" fillId="32" borderId="63" applyNumberFormat="0" applyFont="1" applyFill="1" applyBorder="1" applyAlignment="1" applyProtection="0">
      <alignment horizontal="center" vertical="center" wrapText="1"/>
    </xf>
    <xf numFmtId="0" fontId="26" fillId="32" borderId="63" applyNumberFormat="0" applyFont="1" applyFill="1" applyBorder="1" applyAlignment="1" applyProtection="0">
      <alignment horizontal="center" vertical="center" wrapText="1"/>
    </xf>
    <xf numFmtId="0" fontId="25" fillId="32" borderId="64" applyNumberFormat="0" applyFont="1" applyFill="1" applyBorder="1" applyAlignment="1" applyProtection="0">
      <alignment horizontal="center" vertical="center" wrapText="1"/>
    </xf>
    <xf numFmtId="0" fontId="24" fillId="32" borderId="42" applyNumberFormat="0" applyFont="1" applyFill="1" applyBorder="1" applyAlignment="1" applyProtection="0">
      <alignment vertical="center"/>
    </xf>
    <xf numFmtId="0" fontId="0" fillId="10" borderId="41" applyNumberFormat="0" applyFont="1" applyFill="1" applyBorder="1" applyAlignment="1" applyProtection="0">
      <alignment vertical="center"/>
    </xf>
    <xf numFmtId="0" fontId="25" fillId="3" borderId="41" applyNumberFormat="1" applyFont="1" applyFill="1" applyBorder="1" applyAlignment="1" applyProtection="0">
      <alignment horizontal="center" vertical="center" wrapText="1"/>
    </xf>
    <xf numFmtId="0" fontId="18" fillId="14" borderId="41" applyNumberFormat="1" applyFont="1" applyFill="1" applyBorder="1" applyAlignment="1" applyProtection="0">
      <alignment horizontal="center" vertical="center" wrapText="1"/>
    </xf>
    <xf numFmtId="0" fontId="18" fillId="15" borderId="41" applyNumberFormat="1" applyFont="1" applyFill="1" applyBorder="1" applyAlignment="1" applyProtection="0">
      <alignment horizontal="center" vertical="center" wrapText="1"/>
    </xf>
    <xf numFmtId="0" fontId="25" fillId="16" borderId="41" applyNumberFormat="1" applyFont="1" applyFill="1" applyBorder="1" applyAlignment="1" applyProtection="0">
      <alignment horizontal="center" vertical="center" wrapText="1"/>
    </xf>
    <xf numFmtId="0" fontId="25" fillId="17" borderId="41" applyNumberFormat="1" applyFont="1" applyFill="1" applyBorder="1" applyAlignment="1" applyProtection="0">
      <alignment horizontal="center" vertical="center" wrapText="1"/>
    </xf>
    <xf numFmtId="0" fontId="25" fillId="18" borderId="41" applyNumberFormat="1" applyFont="1" applyFill="1" applyBorder="1" applyAlignment="1" applyProtection="0">
      <alignment horizontal="center" vertical="center" wrapText="1"/>
    </xf>
    <xf numFmtId="0" fontId="25" fillId="19" borderId="41" applyNumberFormat="1" applyFont="1" applyFill="1" applyBorder="1" applyAlignment="1" applyProtection="0">
      <alignment horizontal="center" vertical="center" wrapText="1"/>
    </xf>
    <xf numFmtId="0" fontId="25" fillId="20" borderId="41" applyNumberFormat="1" applyFont="1" applyFill="1" applyBorder="1" applyAlignment="1" applyProtection="0">
      <alignment horizontal="center" vertical="center" wrapText="1"/>
    </xf>
    <xf numFmtId="0" fontId="25" fillId="21" borderId="41" applyNumberFormat="1" applyFont="1" applyFill="1" applyBorder="1" applyAlignment="1" applyProtection="0">
      <alignment horizontal="center" vertical="center" wrapText="1"/>
    </xf>
    <xf numFmtId="0" fontId="26" fillId="22" borderId="41" applyNumberFormat="1" applyFont="1" applyFill="1" applyBorder="1" applyAlignment="1" applyProtection="0">
      <alignment horizontal="center" vertical="center" wrapText="1"/>
    </xf>
    <xf numFmtId="0" fontId="25" fillId="23" borderId="41" applyNumberFormat="1" applyFont="1" applyFill="1" applyBorder="1" applyAlignment="1" applyProtection="0">
      <alignment horizontal="center" vertical="center" wrapText="1"/>
    </xf>
    <xf numFmtId="0" fontId="25" fillId="24" borderId="41" applyNumberFormat="1" applyFont="1" applyFill="1" applyBorder="1" applyAlignment="1" applyProtection="0">
      <alignment horizontal="center" vertical="center" wrapText="1"/>
    </xf>
    <xf numFmtId="0" fontId="25" fillId="26" borderId="41" applyNumberFormat="1" applyFont="1" applyFill="1" applyBorder="1" applyAlignment="1" applyProtection="0">
      <alignment horizontal="center" vertical="center" wrapText="1"/>
    </xf>
    <xf numFmtId="0" fontId="25" fillId="27" borderId="41" applyNumberFormat="1" applyFont="1" applyFill="1" applyBorder="1" applyAlignment="1" applyProtection="0">
      <alignment horizontal="center" vertical="center" wrapText="1"/>
    </xf>
    <xf numFmtId="0" fontId="0" fillId="10" borderId="41" applyNumberFormat="1" applyFont="1" applyFill="1" applyBorder="1" applyAlignment="1" applyProtection="0">
      <alignment vertical="center"/>
    </xf>
    <xf numFmtId="49" fontId="29" fillId="33" borderId="60" applyNumberFormat="1" applyFont="1" applyFill="1" applyBorder="1" applyAlignment="1" applyProtection="0">
      <alignment vertical="center"/>
    </xf>
    <xf numFmtId="0" fontId="29" fillId="33" borderId="61" applyNumberFormat="0" applyFont="1" applyFill="1" applyBorder="1" applyAlignment="1" applyProtection="0">
      <alignment vertical="center"/>
    </xf>
    <xf numFmtId="0" fontId="29" fillId="33" borderId="65" applyNumberFormat="0" applyFont="1" applyFill="1" applyBorder="1" applyAlignment="1" applyProtection="0">
      <alignment vertical="center"/>
    </xf>
    <xf numFmtId="0" fontId="29" fillId="33" borderId="66" applyNumberFormat="0" applyFont="1" applyFill="1" applyBorder="1" applyAlignment="1" applyProtection="0">
      <alignment vertical="center"/>
    </xf>
    <xf numFmtId="0" fontId="30" fillId="33" borderId="66" applyNumberFormat="0" applyFont="1" applyFill="1" applyBorder="1" applyAlignment="1" applyProtection="0">
      <alignment horizontal="center" vertical="center" wrapText="1"/>
    </xf>
    <xf numFmtId="0" fontId="31" fillId="33" borderId="65" applyNumberFormat="0" applyFont="1" applyFill="1" applyBorder="1" applyAlignment="1" applyProtection="0">
      <alignment horizontal="center" vertical="center" wrapText="1"/>
    </xf>
    <xf numFmtId="0" fontId="31" fillId="33" borderId="66" applyNumberFormat="0" applyFont="1" applyFill="1" applyBorder="1" applyAlignment="1" applyProtection="0">
      <alignment horizontal="center" vertical="center" wrapText="1"/>
    </xf>
    <xf numFmtId="0" fontId="32" fillId="33" borderId="66" applyNumberFormat="0" applyFont="1" applyFill="1" applyBorder="1" applyAlignment="1" applyProtection="0">
      <alignment horizontal="center" vertical="center" wrapText="1"/>
    </xf>
    <xf numFmtId="0" fontId="30" fillId="33" borderId="67" applyNumberFormat="0" applyFont="1" applyFill="1" applyBorder="1" applyAlignment="1" applyProtection="0">
      <alignment horizontal="center" vertical="center" wrapText="1"/>
    </xf>
    <xf numFmtId="0" fontId="29" fillId="33" borderId="41" applyNumberFormat="0" applyFont="1" applyFill="1" applyBorder="1" applyAlignment="1" applyProtection="0">
      <alignment vertical="center"/>
    </xf>
    <xf numFmtId="49" fontId="33" fillId="3" borderId="10" applyNumberFormat="1" applyFont="1" applyFill="1" applyBorder="1" applyAlignment="1" applyProtection="0">
      <alignment vertical="center"/>
    </xf>
    <xf numFmtId="0" fontId="34" fillId="3" borderId="10" applyNumberFormat="0" applyFont="1" applyFill="1" applyBorder="1" applyAlignment="1" applyProtection="0">
      <alignment vertical="center"/>
    </xf>
    <xf numFmtId="49" fontId="35" fillId="3" borderId="10" applyNumberFormat="1" applyFont="1" applyFill="1" applyBorder="1" applyAlignment="1" applyProtection="0">
      <alignment horizontal="center" vertical="center" wrapText="1"/>
    </xf>
    <xf numFmtId="0" fontId="25" fillId="3" borderId="68" applyNumberFormat="0" applyFont="1" applyFill="1" applyBorder="1" applyAlignment="1" applyProtection="0">
      <alignment horizontal="center" vertical="center" wrapText="1"/>
    </xf>
    <xf numFmtId="0" fontId="18" fillId="14" borderId="68" applyNumberFormat="0" applyFont="1" applyFill="1" applyBorder="1" applyAlignment="1" applyProtection="0">
      <alignment horizontal="center" vertical="center" wrapText="1"/>
    </xf>
    <xf numFmtId="0" fontId="11" fillId="3" borderId="58" applyNumberFormat="1" applyFont="1" applyFill="1" applyBorder="1" applyAlignment="1" applyProtection="0">
      <alignment horizontal="center" vertical="center"/>
    </xf>
    <xf numFmtId="49" fontId="7" fillId="3" borderId="10" applyNumberFormat="1" applyFont="1" applyFill="1" applyBorder="1" applyAlignment="1" applyProtection="0">
      <alignment horizontal="center" vertical="center" wrapText="1"/>
    </xf>
    <xf numFmtId="49" fontId="33" fillId="3" borderId="10" applyNumberFormat="1" applyFont="1" applyFill="1" applyBorder="1" applyAlignment="1" applyProtection="0">
      <alignment horizontal="center" vertical="center" wrapText="1"/>
    </xf>
    <xf numFmtId="49" fontId="35" fillId="3" borderId="10" applyNumberFormat="1" applyFont="1" applyFill="1" applyBorder="1" applyAlignment="1" applyProtection="0">
      <alignment vertical="center" wrapText="1"/>
    </xf>
    <xf numFmtId="0" fontId="29" fillId="33" borderId="69" applyNumberFormat="0" applyFont="1" applyFill="1" applyBorder="1" applyAlignment="1" applyProtection="0">
      <alignment vertical="center"/>
    </xf>
    <xf numFmtId="0" fontId="30" fillId="33" borderId="61" applyNumberFormat="0" applyFont="1" applyFill="1" applyBorder="1" applyAlignment="1" applyProtection="0">
      <alignment horizontal="center" vertical="center" wrapText="1"/>
    </xf>
    <xf numFmtId="0" fontId="31" fillId="33" borderId="69" applyNumberFormat="0" applyFont="1" applyFill="1" applyBorder="1" applyAlignment="1" applyProtection="0">
      <alignment horizontal="center" vertical="center" wrapText="1"/>
    </xf>
    <xf numFmtId="0" fontId="30" fillId="33" borderId="69" applyNumberFormat="0" applyFont="1" applyFill="1" applyBorder="1" applyAlignment="1" applyProtection="0">
      <alignment horizontal="center" vertical="center" wrapText="1"/>
    </xf>
    <xf numFmtId="0" fontId="32" fillId="33" borderId="69" applyNumberFormat="0" applyFont="1" applyFill="1" applyBorder="1" applyAlignment="1" applyProtection="0">
      <alignment horizontal="center" vertical="center" wrapText="1"/>
    </xf>
    <xf numFmtId="0" fontId="30" fillId="33" borderId="70" applyNumberFormat="0" applyFont="1" applyFill="1" applyBorder="1" applyAlignment="1" applyProtection="0">
      <alignment horizontal="center" vertical="center" wrapText="1"/>
    </xf>
    <xf numFmtId="0" fontId="30" fillId="3" borderId="41" applyNumberFormat="1" applyFont="1" applyFill="1" applyBorder="1" applyAlignment="1" applyProtection="0">
      <alignment horizontal="center" vertical="center" wrapText="1"/>
    </xf>
    <xf numFmtId="0" fontId="31" fillId="31" borderId="41" applyNumberFormat="1" applyFont="1" applyFill="1" applyBorder="1" applyAlignment="1" applyProtection="0">
      <alignment horizontal="center" vertical="center" wrapText="1"/>
    </xf>
    <xf numFmtId="0" fontId="31" fillId="2" borderId="41" applyNumberFormat="1" applyFont="1" applyFill="1" applyBorder="1" applyAlignment="1" applyProtection="0">
      <alignment horizontal="center" vertical="center" wrapText="1"/>
    </xf>
    <xf numFmtId="0" fontId="31" fillId="14" borderId="41" applyNumberFormat="1" applyFont="1" applyFill="1" applyBorder="1" applyAlignment="1" applyProtection="0">
      <alignment horizontal="center" vertical="center" wrapText="1"/>
    </xf>
    <xf numFmtId="0" fontId="31" fillId="15" borderId="41" applyNumberFormat="1" applyFont="1" applyFill="1" applyBorder="1" applyAlignment="1" applyProtection="0">
      <alignment horizontal="center" vertical="center" wrapText="1"/>
    </xf>
    <xf numFmtId="0" fontId="30" fillId="16" borderId="41" applyNumberFormat="1" applyFont="1" applyFill="1" applyBorder="1" applyAlignment="1" applyProtection="0">
      <alignment horizontal="center" vertical="center" wrapText="1"/>
    </xf>
    <xf numFmtId="0" fontId="30" fillId="17" borderId="41" applyNumberFormat="1" applyFont="1" applyFill="1" applyBorder="1" applyAlignment="1" applyProtection="0">
      <alignment horizontal="center" vertical="center" wrapText="1"/>
    </xf>
    <xf numFmtId="0" fontId="30" fillId="18" borderId="41" applyNumberFormat="1" applyFont="1" applyFill="1" applyBorder="1" applyAlignment="1" applyProtection="0">
      <alignment horizontal="center" vertical="center" wrapText="1"/>
    </xf>
    <xf numFmtId="0" fontId="30" fillId="19" borderId="41" applyNumberFormat="1" applyFont="1" applyFill="1" applyBorder="1" applyAlignment="1" applyProtection="0">
      <alignment horizontal="center" vertical="center" wrapText="1"/>
    </xf>
    <xf numFmtId="0" fontId="30" fillId="20" borderId="41" applyNumberFormat="1" applyFont="1" applyFill="1" applyBorder="1" applyAlignment="1" applyProtection="0">
      <alignment horizontal="center" vertical="center" wrapText="1"/>
    </xf>
    <xf numFmtId="0" fontId="30" fillId="21" borderId="41" applyNumberFormat="1" applyFont="1" applyFill="1" applyBorder="1" applyAlignment="1" applyProtection="0">
      <alignment horizontal="center" vertical="center" wrapText="1"/>
    </xf>
    <xf numFmtId="0" fontId="32" fillId="22" borderId="41" applyNumberFormat="1" applyFont="1" applyFill="1" applyBorder="1" applyAlignment="1" applyProtection="0">
      <alignment horizontal="center" vertical="center" wrapText="1"/>
    </xf>
    <xf numFmtId="0" fontId="30" fillId="23" borderId="41" applyNumberFormat="1" applyFont="1" applyFill="1" applyBorder="1" applyAlignment="1" applyProtection="0">
      <alignment horizontal="center" vertical="center" wrapText="1"/>
    </xf>
    <xf numFmtId="0" fontId="30" fillId="24" borderId="41" applyNumberFormat="1" applyFont="1" applyFill="1" applyBorder="1" applyAlignment="1" applyProtection="0">
      <alignment horizontal="center" vertical="center" wrapText="1"/>
    </xf>
    <xf numFmtId="0" fontId="30" fillId="29" borderId="41" applyNumberFormat="1" applyFont="1" applyFill="1" applyBorder="1" applyAlignment="1" applyProtection="0">
      <alignment horizontal="center" vertical="center" wrapText="1"/>
    </xf>
    <xf numFmtId="0" fontId="30" fillId="26" borderId="41" applyNumberFormat="1" applyFont="1" applyFill="1" applyBorder="1" applyAlignment="1" applyProtection="0">
      <alignment horizontal="center" vertical="center" wrapText="1"/>
    </xf>
    <xf numFmtId="0" fontId="30" fillId="27" borderId="41" applyNumberFormat="1" applyFont="1" applyFill="1" applyBorder="1" applyAlignment="1" applyProtection="0">
      <alignment horizontal="center" vertical="center" wrapText="1"/>
    </xf>
    <xf numFmtId="0" fontId="36" fillId="3" borderId="41" applyNumberFormat="0" applyFont="1" applyFill="1" applyBorder="1" applyAlignment="1" applyProtection="0">
      <alignment horizontal="center" vertical="center"/>
    </xf>
    <xf numFmtId="49" fontId="25" fillId="3" borderId="9" applyNumberFormat="1" applyFont="1" applyFill="1" applyBorder="1" applyAlignment="1" applyProtection="0">
      <alignment horizontal="center" vertical="center"/>
    </xf>
    <xf numFmtId="0" fontId="18" fillId="15" borderId="68" applyNumberFormat="0" applyFont="1" applyFill="1" applyBorder="1" applyAlignment="1" applyProtection="0">
      <alignment horizontal="center" vertical="center" wrapText="1"/>
    </xf>
    <xf numFmtId="0" fontId="25" fillId="16" borderId="68" applyNumberFormat="0" applyFont="1" applyFill="1" applyBorder="1" applyAlignment="1" applyProtection="0">
      <alignment horizontal="center" vertical="center" wrapText="1"/>
    </xf>
    <xf numFmtId="0" fontId="25" fillId="18" borderId="68" applyNumberFormat="0" applyFont="1" applyFill="1" applyBorder="1" applyAlignment="1" applyProtection="0">
      <alignment horizontal="center" vertical="center" wrapText="1"/>
    </xf>
    <xf numFmtId="0" fontId="25" fillId="19" borderId="68" applyNumberFormat="0" applyFont="1" applyFill="1" applyBorder="1" applyAlignment="1" applyProtection="0">
      <alignment horizontal="center" vertical="center" wrapText="1"/>
    </xf>
    <xf numFmtId="0" fontId="25" fillId="20" borderId="68" applyNumberFormat="0" applyFont="1" applyFill="1" applyBorder="1" applyAlignment="1" applyProtection="0">
      <alignment horizontal="center" vertical="center" wrapText="1"/>
    </xf>
    <xf numFmtId="0" fontId="25" fillId="21" borderId="68" applyNumberFormat="0" applyFont="1" applyFill="1" applyBorder="1" applyAlignment="1" applyProtection="0">
      <alignment horizontal="center" vertical="center" wrapText="1"/>
    </xf>
    <xf numFmtId="0" fontId="26" fillId="22" borderId="68" applyNumberFormat="0" applyFont="1" applyFill="1" applyBorder="1" applyAlignment="1" applyProtection="0">
      <alignment horizontal="center" vertical="center" wrapText="1"/>
    </xf>
    <xf numFmtId="0" fontId="25" fillId="23" borderId="68" applyNumberFormat="0" applyFont="1" applyFill="1" applyBorder="1" applyAlignment="1" applyProtection="0">
      <alignment horizontal="center" vertical="center" wrapText="1"/>
    </xf>
    <xf numFmtId="0" fontId="25" fillId="24" borderId="68" applyNumberFormat="0" applyFont="1" applyFill="1" applyBorder="1" applyAlignment="1" applyProtection="0">
      <alignment horizontal="center" vertical="center" wrapText="1"/>
    </xf>
    <xf numFmtId="0" fontId="25" fillId="26" borderId="68" applyNumberFormat="0" applyFont="1" applyFill="1" applyBorder="1" applyAlignment="1" applyProtection="0">
      <alignment horizontal="center" vertical="center" wrapText="1"/>
    </xf>
    <xf numFmtId="0" fontId="25" fillId="27" borderId="68" applyNumberFormat="0" applyFont="1" applyFill="1" applyBorder="1" applyAlignment="1" applyProtection="0">
      <alignment horizontal="center" vertical="center" wrapText="1"/>
    </xf>
    <xf numFmtId="0" fontId="12" fillId="30" borderId="68" applyNumberFormat="1" applyFont="1" applyFill="1" applyBorder="1" applyAlignment="1" applyProtection="0">
      <alignment horizontal="center" vertical="center"/>
    </xf>
    <xf numFmtId="62" fontId="13" fillId="30" borderId="71" applyNumberFormat="1" applyFont="1" applyFill="1" applyBorder="1" applyAlignment="1" applyProtection="0">
      <alignment horizontal="center" vertical="center"/>
    </xf>
    <xf numFmtId="0" fontId="11" fillId="3" borderId="51" applyNumberFormat="0" applyFont="1" applyFill="1" applyBorder="1" applyAlignment="1" applyProtection="0">
      <alignment horizontal="center" vertical="center"/>
    </xf>
    <xf numFmtId="49" fontId="0" fillId="3" borderId="10" applyNumberFormat="1" applyFont="1" applyFill="1" applyBorder="1" applyAlignment="1" applyProtection="0">
      <alignment vertical="center"/>
    </xf>
    <xf numFmtId="49" fontId="25" fillId="3" borderId="10" applyNumberFormat="1" applyFont="1" applyFill="1" applyBorder="1" applyAlignment="1" applyProtection="0">
      <alignment horizontal="center" vertical="center"/>
    </xf>
    <xf numFmtId="0" fontId="11" fillId="3" borderId="58" applyNumberFormat="0" applyFont="1" applyFill="1" applyBorder="1" applyAlignment="1" applyProtection="0">
      <alignment horizontal="center" vertical="center"/>
    </xf>
    <xf numFmtId="0" fontId="13" fillId="3" borderId="10" applyNumberFormat="0" applyFont="1" applyFill="1" applyBorder="1" applyAlignment="1" applyProtection="0">
      <alignment horizontal="center" vertical="center" wrapText="1"/>
    </xf>
    <xf numFmtId="49" fontId="37" fillId="33" borderId="60" applyNumberFormat="1" applyFont="1" applyFill="1" applyBorder="1" applyAlignment="1" applyProtection="0">
      <alignment vertical="center"/>
    </xf>
    <xf numFmtId="0" fontId="38" fillId="33" borderId="61" applyNumberFormat="0" applyFont="1" applyFill="1" applyBorder="1" applyAlignment="1" applyProtection="0">
      <alignment vertical="center"/>
    </xf>
    <xf numFmtId="0" fontId="25" fillId="33" borderId="69" applyNumberFormat="0" applyFont="1" applyFill="1" applyBorder="1" applyAlignment="1" applyProtection="0">
      <alignment horizontal="center" vertical="center" wrapText="1"/>
    </xf>
    <xf numFmtId="0" fontId="25" fillId="33" borderId="61" applyNumberFormat="0" applyFont="1" applyFill="1" applyBorder="1" applyAlignment="1" applyProtection="0">
      <alignment horizontal="center" vertical="center" wrapText="1"/>
    </xf>
    <xf numFmtId="0" fontId="18" fillId="33" borderId="69" applyNumberFormat="0" applyFont="1" applyFill="1" applyBorder="1" applyAlignment="1" applyProtection="0">
      <alignment horizontal="center" vertical="center" wrapText="1"/>
    </xf>
    <xf numFmtId="0" fontId="26" fillId="33" borderId="69" applyNumberFormat="0" applyFont="1" applyFill="1" applyBorder="1" applyAlignment="1" applyProtection="0">
      <alignment horizontal="center" vertical="center" wrapText="1"/>
    </xf>
    <xf numFmtId="0" fontId="25" fillId="33" borderId="70" applyNumberFormat="0" applyFont="1" applyFill="1" applyBorder="1" applyAlignment="1" applyProtection="0">
      <alignment horizontal="center" vertical="center" wrapText="1"/>
    </xf>
    <xf numFmtId="0" fontId="38" fillId="33" borderId="41" applyNumberFormat="0" applyFont="1" applyFill="1" applyBorder="1" applyAlignment="1" applyProtection="0">
      <alignment vertical="center"/>
    </xf>
    <xf numFmtId="49" fontId="18" fillId="3" borderId="9" applyNumberFormat="1" applyFont="1" applyFill="1" applyBorder="1" applyAlignment="1" applyProtection="0">
      <alignment horizontal="center" vertical="center"/>
    </xf>
    <xf numFmtId="49" fontId="18" fillId="3" borderId="9" applyNumberFormat="1" applyFont="1" applyFill="1" applyBorder="1" applyAlignment="1" applyProtection="0">
      <alignment horizontal="center" vertical="center" wrapText="1"/>
    </xf>
    <xf numFmtId="49" fontId="18" fillId="3" borderId="15" applyNumberFormat="1" applyFont="1" applyFill="1" applyBorder="1" applyAlignment="1" applyProtection="0">
      <alignment horizontal="center" vertical="center"/>
    </xf>
    <xf numFmtId="49" fontId="12" fillId="3" borderId="16" applyNumberFormat="1" applyFont="1" applyFill="1" applyBorder="1" applyAlignment="1" applyProtection="0">
      <alignment horizontal="center" vertical="center" wrapText="1"/>
    </xf>
    <xf numFmtId="49" fontId="27" fillId="3" borderId="16" applyNumberFormat="1" applyFont="1" applyFill="1" applyBorder="1" applyAlignment="1" applyProtection="0">
      <alignment horizontal="center" vertical="center" wrapText="1"/>
    </xf>
    <xf numFmtId="0" fontId="27" fillId="3" borderId="16" applyNumberFormat="1" applyFont="1" applyFill="1" applyBorder="1" applyAlignment="1" applyProtection="0">
      <alignment horizontal="center" vertical="center"/>
    </xf>
    <xf numFmtId="0" fontId="25" fillId="3" borderId="16" applyNumberFormat="0" applyFont="1" applyFill="1" applyBorder="1" applyAlignment="1" applyProtection="0">
      <alignment horizontal="center" vertical="center" wrapText="1"/>
    </xf>
    <xf numFmtId="0" fontId="18" fillId="14" borderId="16" applyNumberFormat="0" applyFont="1" applyFill="1" applyBorder="1" applyAlignment="1" applyProtection="0">
      <alignment horizontal="center" vertical="center" wrapText="1"/>
    </xf>
    <xf numFmtId="0" fontId="18" fillId="15" borderId="16" applyNumberFormat="0" applyFont="1" applyFill="1" applyBorder="1" applyAlignment="1" applyProtection="0">
      <alignment horizontal="center" vertical="center" wrapText="1"/>
    </xf>
    <xf numFmtId="0" fontId="25" fillId="16" borderId="16" applyNumberFormat="0" applyFont="1" applyFill="1" applyBorder="1" applyAlignment="1" applyProtection="0">
      <alignment horizontal="center" vertical="center" wrapText="1"/>
    </xf>
    <xf numFmtId="0" fontId="25" fillId="17" borderId="16" applyNumberFormat="0" applyFont="1" applyFill="1" applyBorder="1" applyAlignment="1" applyProtection="0">
      <alignment horizontal="center" vertical="center" wrapText="1"/>
    </xf>
    <xf numFmtId="0" fontId="25" fillId="18" borderId="16" applyNumberFormat="0" applyFont="1" applyFill="1" applyBorder="1" applyAlignment="1" applyProtection="0">
      <alignment horizontal="center" vertical="center" wrapText="1"/>
    </xf>
    <xf numFmtId="0" fontId="25" fillId="19" borderId="16" applyNumberFormat="0" applyFont="1" applyFill="1" applyBorder="1" applyAlignment="1" applyProtection="0">
      <alignment horizontal="center" vertical="center" wrapText="1"/>
    </xf>
    <xf numFmtId="0" fontId="25" fillId="20" borderId="16" applyNumberFormat="0" applyFont="1" applyFill="1" applyBorder="1" applyAlignment="1" applyProtection="0">
      <alignment horizontal="center" vertical="center" wrapText="1"/>
    </xf>
    <xf numFmtId="0" fontId="25" fillId="21" borderId="16" applyNumberFormat="0" applyFont="1" applyFill="1" applyBorder="1" applyAlignment="1" applyProtection="0">
      <alignment horizontal="center" vertical="center" wrapText="1"/>
    </xf>
    <xf numFmtId="0" fontId="26" fillId="22" borderId="16" applyNumberFormat="0" applyFont="1" applyFill="1" applyBorder="1" applyAlignment="1" applyProtection="0">
      <alignment horizontal="center" vertical="center" wrapText="1"/>
    </xf>
    <xf numFmtId="0" fontId="25" fillId="23" borderId="16" applyNumberFormat="0" applyFont="1" applyFill="1" applyBorder="1" applyAlignment="1" applyProtection="0">
      <alignment horizontal="center" vertical="center" wrapText="1"/>
    </xf>
    <xf numFmtId="0" fontId="25" fillId="24" borderId="16" applyNumberFormat="0" applyFont="1" applyFill="1" applyBorder="1" applyAlignment="1" applyProtection="0">
      <alignment horizontal="center" vertical="center" wrapText="1"/>
    </xf>
    <xf numFmtId="0" fontId="25" fillId="29" borderId="16" applyNumberFormat="0" applyFont="1" applyFill="1" applyBorder="1" applyAlignment="1" applyProtection="0">
      <alignment horizontal="center" vertical="center" wrapText="1"/>
    </xf>
    <xf numFmtId="0" fontId="25" fillId="26" borderId="16" applyNumberFormat="0" applyFont="1" applyFill="1" applyBorder="1" applyAlignment="1" applyProtection="0">
      <alignment horizontal="center" vertical="center" wrapText="1"/>
    </xf>
    <xf numFmtId="0" fontId="25" fillId="27" borderId="16" applyNumberFormat="0" applyFont="1" applyFill="1" applyBorder="1" applyAlignment="1" applyProtection="0">
      <alignment horizontal="center" vertical="center" wrapText="1"/>
    </xf>
    <xf numFmtId="62" fontId="13" fillId="30" borderId="17" applyNumberFormat="1" applyFont="1" applyFill="1" applyBorder="1" applyAlignment="1" applyProtection="0">
      <alignment horizontal="center" vertical="center"/>
    </xf>
    <xf numFmtId="0" fontId="0" fillId="3" borderId="47" applyNumberFormat="0" applyFont="1" applyFill="1" applyBorder="1" applyAlignment="1" applyProtection="0">
      <alignment vertical="center"/>
    </xf>
    <xf numFmtId="0" fontId="0" applyNumberFormat="1" applyFont="1" applyFill="0" applyBorder="0" applyAlignment="1" applyProtection="0">
      <alignment vertical="center"/>
    </xf>
    <xf numFmtId="49" fontId="22" fillId="10" borderId="35" applyNumberFormat="1" applyFont="1" applyFill="1" applyBorder="1" applyAlignment="1" applyProtection="0">
      <alignment horizontal="center" vertical="center" wrapText="1"/>
    </xf>
    <xf numFmtId="0" fontId="12" fillId="10" borderId="9" applyNumberFormat="0" applyFont="1" applyFill="1" applyBorder="1" applyAlignment="1" applyProtection="0">
      <alignment horizontal="center" vertical="center"/>
    </xf>
    <xf numFmtId="0" fontId="12" fillId="10" borderId="68" applyNumberFormat="0" applyFont="1" applyFill="1" applyBorder="1" applyAlignment="1" applyProtection="0">
      <alignment horizontal="center" vertical="center" wrapText="1"/>
    </xf>
    <xf numFmtId="0" fontId="22" fillId="10" borderId="41" applyNumberFormat="0" applyFont="1" applyFill="1" applyBorder="1" applyAlignment="1" applyProtection="0">
      <alignment horizontal="center" vertical="center"/>
    </xf>
    <xf numFmtId="49" fontId="18" fillId="3" borderId="32" applyNumberFormat="1" applyFont="1" applyFill="1" applyBorder="1" applyAlignment="1" applyProtection="0">
      <alignment horizontal="center" vertical="center"/>
    </xf>
    <xf numFmtId="0" fontId="12" fillId="3" borderId="32" applyNumberFormat="1" applyFont="1" applyFill="1" applyBorder="1" applyAlignment="1" applyProtection="0">
      <alignment horizontal="center" vertical="center"/>
    </xf>
    <xf numFmtId="49" fontId="12" fillId="3" borderId="32" applyNumberFormat="1" applyFont="1" applyFill="1" applyBorder="1" applyAlignment="1" applyProtection="0">
      <alignment horizontal="center" vertical="center" wrapText="1"/>
    </xf>
    <xf numFmtId="49" fontId="22" fillId="3" borderId="32" applyNumberFormat="1" applyFont="1" applyFill="1" applyBorder="1" applyAlignment="1" applyProtection="0">
      <alignment horizontal="center" vertical="center" wrapText="1"/>
    </xf>
    <xf numFmtId="0" fontId="22" fillId="3" borderId="32" applyNumberFormat="1" applyFont="1" applyFill="1" applyBorder="1" applyAlignment="1" applyProtection="0">
      <alignment horizontal="center" vertical="center"/>
    </xf>
    <xf numFmtId="49" fontId="15" fillId="14" borderId="32" applyNumberFormat="1" applyFont="1" applyFill="1" applyBorder="1" applyAlignment="1" applyProtection="0">
      <alignment horizontal="center" vertical="center" wrapText="1"/>
    </xf>
    <xf numFmtId="49" fontId="14" fillId="21" borderId="32" applyNumberFormat="1" applyFont="1" applyFill="1" applyBorder="1" applyAlignment="1" applyProtection="0">
      <alignment horizontal="center" vertical="center" wrapText="1"/>
    </xf>
    <xf numFmtId="0" fontId="14" fillId="23" borderId="32" applyNumberFormat="0" applyFont="1" applyFill="1" applyBorder="1" applyAlignment="1" applyProtection="0">
      <alignment horizontal="center" vertical="center" wrapText="1"/>
    </xf>
    <xf numFmtId="49" fontId="14" fillId="26" borderId="32" applyNumberFormat="1" applyFont="1" applyFill="1" applyBorder="1" applyAlignment="1" applyProtection="0">
      <alignment horizontal="center" vertical="center" wrapText="1"/>
    </xf>
    <xf numFmtId="61" fontId="22" fillId="3" borderId="10" applyNumberFormat="1" applyFont="1" applyFill="1" applyBorder="1" applyAlignment="1" applyProtection="0">
      <alignment horizontal="center" vertical="center"/>
    </xf>
    <xf numFmtId="49" fontId="18" fillId="3" borderId="10" applyNumberFormat="1" applyFont="1" applyFill="1" applyBorder="1" applyAlignment="1" applyProtection="0">
      <alignment horizontal="center" vertical="center"/>
    </xf>
    <xf numFmtId="0" fontId="12" fillId="3" borderId="10" applyNumberFormat="1" applyFont="1" applyFill="1" applyBorder="1" applyAlignment="1" applyProtection="0">
      <alignment horizontal="center" vertical="center"/>
    </xf>
    <xf numFmtId="49" fontId="22" fillId="3" borderId="10" applyNumberFormat="1" applyFont="1" applyFill="1" applyBorder="1" applyAlignment="1" applyProtection="0">
      <alignment horizontal="center" vertical="center" wrapText="1"/>
    </xf>
    <xf numFmtId="0" fontId="22" fillId="3" borderId="10" applyNumberFormat="1" applyFont="1" applyFill="1" applyBorder="1" applyAlignment="1" applyProtection="0">
      <alignment horizontal="center" vertical="center"/>
    </xf>
    <xf numFmtId="49" fontId="15" fillId="14" borderId="10" applyNumberFormat="1" applyFont="1" applyFill="1" applyBorder="1" applyAlignment="1" applyProtection="0">
      <alignment horizontal="center" vertical="center" wrapText="1"/>
    </xf>
    <xf numFmtId="49" fontId="14" fillId="21" borderId="10" applyNumberFormat="1" applyFont="1" applyFill="1" applyBorder="1" applyAlignment="1" applyProtection="0">
      <alignment horizontal="center" vertical="center" wrapText="1"/>
    </xf>
    <xf numFmtId="0" fontId="14" fillId="23" borderId="10" applyNumberFormat="0" applyFont="1" applyFill="1" applyBorder="1" applyAlignment="1" applyProtection="0">
      <alignment horizontal="center" vertical="center" wrapText="1"/>
    </xf>
    <xf numFmtId="49" fontId="14" fillId="26" borderId="10" applyNumberFormat="1" applyFont="1" applyFill="1" applyBorder="1" applyAlignment="1" applyProtection="0">
      <alignment horizontal="center" vertical="center" wrapText="1"/>
    </xf>
    <xf numFmtId="49" fontId="22" fillId="3" borderId="10" applyNumberFormat="1" applyFont="1" applyFill="1" applyBorder="1" applyAlignment="1" applyProtection="0">
      <alignment horizontal="center" vertical="center"/>
    </xf>
    <xf numFmtId="0" fontId="0" fillId="3" borderId="10" applyNumberFormat="0" applyFont="1" applyFill="1" applyBorder="1" applyAlignment="1" applyProtection="0">
      <alignment vertical="center" wrapText="1"/>
    </xf>
    <xf numFmtId="62" fontId="11" fillId="12" borderId="11" applyNumberFormat="1" applyFont="1" applyFill="1" applyBorder="1" applyAlignment="1" applyProtection="0">
      <alignment horizontal="center" vertical="center"/>
    </xf>
    <xf numFmtId="0" fontId="12" fillId="30" borderId="60" applyNumberFormat="0" applyFont="1" applyFill="1" applyBorder="1" applyAlignment="1" applyProtection="0">
      <alignment horizontal="center" vertical="center" wrapText="1"/>
    </xf>
    <xf numFmtId="0" fontId="12" fillId="30" borderId="61" applyNumberFormat="0" applyFont="1" applyFill="1" applyBorder="1" applyAlignment="1" applyProtection="0">
      <alignment horizontal="center" vertical="center" wrapText="1"/>
    </xf>
    <xf numFmtId="0" fontId="12" fillId="30" borderId="62" applyNumberFormat="0" applyFont="1" applyFill="1" applyBorder="1" applyAlignment="1" applyProtection="0">
      <alignment horizontal="center" vertical="center" wrapText="1"/>
    </xf>
    <xf numFmtId="49" fontId="18" fillId="3" borderId="16" applyNumberFormat="1" applyFont="1" applyFill="1" applyBorder="1" applyAlignment="1" applyProtection="0">
      <alignment horizontal="center" vertical="center"/>
    </xf>
    <xf numFmtId="49" fontId="0" fillId="3" borderId="16" applyNumberFormat="1" applyFont="1" applyFill="1" applyBorder="1" applyAlignment="1" applyProtection="0">
      <alignment vertical="center" wrapText="1"/>
    </xf>
    <xf numFmtId="49" fontId="22" fillId="3" borderId="16" applyNumberFormat="1" applyFont="1" applyFill="1" applyBorder="1" applyAlignment="1" applyProtection="0">
      <alignment horizontal="center" vertical="center"/>
    </xf>
    <xf numFmtId="0" fontId="22" fillId="3" borderId="16" applyNumberFormat="1" applyFont="1" applyFill="1" applyBorder="1" applyAlignment="1" applyProtection="0">
      <alignment horizontal="center" vertical="center"/>
    </xf>
    <xf numFmtId="62" fontId="11" fillId="12" borderId="17" applyNumberFormat="1" applyFont="1" applyFill="1" applyBorder="1" applyAlignment="1" applyProtection="0">
      <alignment horizontal="center" vertical="center"/>
    </xf>
    <xf numFmtId="0" fontId="12" fillId="30" borderId="72" applyNumberFormat="0" applyFont="1" applyFill="1" applyBorder="1" applyAlignment="1" applyProtection="0">
      <alignment horizontal="center" vertical="center" wrapText="1"/>
    </xf>
    <xf numFmtId="0" fontId="12" fillId="30" borderId="73" applyNumberFormat="0" applyFont="1" applyFill="1" applyBorder="1" applyAlignment="1" applyProtection="0">
      <alignment horizontal="center" vertical="center" wrapText="1"/>
    </xf>
    <xf numFmtId="0" fontId="12" fillId="30" borderId="74" applyNumberFormat="0" applyFont="1" applyFill="1" applyBorder="1" applyAlignment="1" applyProtection="0">
      <alignment horizontal="center" vertical="center" wrapText="1"/>
    </xf>
    <xf numFmtId="0" fontId="0" applyNumberFormat="1" applyFont="1" applyFill="0" applyBorder="0" applyAlignment="1" applyProtection="0">
      <alignment vertical="center"/>
    </xf>
    <xf numFmtId="0" fontId="0" fillId="3" borderId="31" applyNumberFormat="0" applyFont="1" applyFill="1" applyBorder="1" applyAlignment="1" applyProtection="0">
      <alignment vertical="center"/>
    </xf>
    <xf numFmtId="49" fontId="12" fillId="34" borderId="75" applyNumberFormat="1" applyFont="1" applyFill="1" applyBorder="1" applyAlignment="1" applyProtection="0">
      <alignment horizontal="center" vertical="center" wrapText="1"/>
    </xf>
    <xf numFmtId="0" fontId="12" fillId="34" borderId="76" applyNumberFormat="0" applyFont="1" applyFill="1" applyBorder="1" applyAlignment="1" applyProtection="0">
      <alignment horizontal="center" vertical="center"/>
    </xf>
    <xf numFmtId="0" fontId="12" fillId="34" borderId="77" applyNumberFormat="0" applyFont="1" applyFill="1" applyBorder="1" applyAlignment="1" applyProtection="0">
      <alignment horizontal="center" vertical="center"/>
    </xf>
    <xf numFmtId="49" fontId="12" fillId="34" borderId="34" applyNumberFormat="1" applyFont="1" applyFill="1" applyBorder="1" applyAlignment="1" applyProtection="0">
      <alignment horizontal="center" vertical="center" wrapText="1"/>
    </xf>
    <xf numFmtId="49" fontId="12" fillId="34" borderId="31" applyNumberFormat="1" applyFont="1" applyFill="1" applyBorder="1" applyAlignment="1" applyProtection="0">
      <alignment horizontal="center" vertical="center" wrapText="1"/>
    </xf>
    <xf numFmtId="49" fontId="12" fillId="34" borderId="33" applyNumberFormat="1" applyFont="1" applyFill="1" applyBorder="1" applyAlignment="1" applyProtection="0">
      <alignment horizontal="center" vertical="center" wrapText="1"/>
    </xf>
    <xf numFmtId="0" fontId="0" fillId="3" borderId="35" applyNumberFormat="1" applyFont="1" applyFill="1" applyBorder="1" applyAlignment="1" applyProtection="0">
      <alignment vertical="center"/>
    </xf>
    <xf numFmtId="49" fontId="22" fillId="3" borderId="41" applyNumberFormat="1" applyFont="1" applyFill="1" applyBorder="1" applyAlignment="1" applyProtection="0">
      <alignment horizontal="center" vertical="center" wrapText="1"/>
    </xf>
    <xf numFmtId="49" fontId="39" fillId="19" borderId="47" applyNumberFormat="1" applyFont="1" applyFill="1" applyBorder="1" applyAlignment="1" applyProtection="0">
      <alignment horizontal="center" vertical="center" wrapText="1"/>
    </xf>
    <xf numFmtId="49" fontId="40" fillId="35" borderId="47" applyNumberFormat="1" applyFont="1" applyFill="1" applyBorder="1" applyAlignment="1" applyProtection="0">
      <alignment horizontal="center" vertical="center" wrapText="1"/>
    </xf>
    <xf numFmtId="49" fontId="39" fillId="17" borderId="47" applyNumberFormat="1" applyFont="1" applyFill="1" applyBorder="1" applyAlignment="1" applyProtection="0">
      <alignment horizontal="center" vertical="center" wrapText="1"/>
    </xf>
    <xf numFmtId="49" fontId="40" fillId="22" borderId="47" applyNumberFormat="1" applyFont="1" applyFill="1" applyBorder="1" applyAlignment="1" applyProtection="0">
      <alignment horizontal="center" vertical="center" wrapText="1"/>
    </xf>
    <xf numFmtId="49" fontId="39" fillId="3" borderId="47" applyNumberFormat="1" applyFont="1" applyFill="1" applyBorder="1" applyAlignment="1" applyProtection="0">
      <alignment horizontal="center" vertical="center" wrapText="1"/>
    </xf>
    <xf numFmtId="49" fontId="12" fillId="23" borderId="47" applyNumberFormat="1" applyFont="1" applyFill="1" applyBorder="1" applyAlignment="1" applyProtection="0">
      <alignment horizontal="center" vertical="center" wrapText="1"/>
    </xf>
    <xf numFmtId="49" fontId="39" fillId="20" borderId="47" applyNumberFormat="1" applyFont="1" applyFill="1" applyBorder="1" applyAlignment="1" applyProtection="0">
      <alignment horizontal="center" vertical="center" wrapText="1"/>
    </xf>
    <xf numFmtId="49" fontId="39" fillId="18" borderId="47" applyNumberFormat="1" applyFont="1" applyFill="1" applyBorder="1" applyAlignment="1" applyProtection="0">
      <alignment horizontal="center" vertical="center" wrapText="1"/>
    </xf>
    <xf numFmtId="49" fontId="39" fillId="16" borderId="47" applyNumberFormat="1" applyFont="1" applyFill="1" applyBorder="1" applyAlignment="1" applyProtection="0">
      <alignment horizontal="center" vertical="center" wrapText="1"/>
    </xf>
    <xf numFmtId="49" fontId="39" fillId="26" borderId="47" applyNumberFormat="1" applyFont="1" applyFill="1" applyBorder="1" applyAlignment="1" applyProtection="0">
      <alignment horizontal="center" vertical="center" wrapText="1"/>
    </xf>
    <xf numFmtId="49" fontId="39" fillId="27" borderId="47" applyNumberFormat="1" applyFont="1" applyFill="1" applyBorder="1" applyAlignment="1" applyProtection="0">
      <alignment horizontal="center" vertical="center" wrapText="1"/>
    </xf>
    <xf numFmtId="49" fontId="12" fillId="36" borderId="47" applyNumberFormat="1" applyFont="1" applyFill="1" applyBorder="1" applyAlignment="1" applyProtection="0">
      <alignment horizontal="center" vertical="center" wrapText="1"/>
    </xf>
    <xf numFmtId="0" fontId="12" fillId="34" borderId="15" applyNumberFormat="0" applyFont="1" applyFill="1" applyBorder="1" applyAlignment="1" applyProtection="0">
      <alignment horizontal="center" vertical="center"/>
    </xf>
    <xf numFmtId="0" fontId="12" fillId="34" borderId="40" applyNumberFormat="0" applyFont="1" applyFill="1" applyBorder="1" applyAlignment="1" applyProtection="0">
      <alignment horizontal="center" vertical="center" wrapText="1"/>
    </xf>
    <xf numFmtId="49" fontId="41" fillId="10" borderId="41" applyNumberFormat="1" applyFont="1" applyFill="1" applyBorder="1" applyAlignment="1" applyProtection="0">
      <alignment horizontal="center" vertical="center" wrapText="1"/>
    </xf>
    <xf numFmtId="49" fontId="42" fillId="3" borderId="41" applyNumberFormat="1" applyFont="1" applyFill="1" applyBorder="1" applyAlignment="1" applyProtection="0">
      <alignment horizontal="center" vertical="center" wrapText="1"/>
    </xf>
    <xf numFmtId="49" fontId="42" fillId="35" borderId="41" applyNumberFormat="1" applyFont="1" applyFill="1" applyBorder="1" applyAlignment="1" applyProtection="0">
      <alignment horizontal="center" vertical="center" wrapText="1"/>
    </xf>
    <xf numFmtId="49" fontId="42" fillId="16" borderId="41" applyNumberFormat="1" applyFont="1" applyFill="1" applyBorder="1" applyAlignment="1" applyProtection="0">
      <alignment horizontal="center" vertical="center" wrapText="1"/>
    </xf>
    <xf numFmtId="49" fontId="42" fillId="17" borderId="41" applyNumberFormat="1" applyFont="1" applyFill="1" applyBorder="1" applyAlignment="1" applyProtection="0">
      <alignment horizontal="center" vertical="center" wrapText="1"/>
    </xf>
    <xf numFmtId="49" fontId="42" fillId="18" borderId="41" applyNumberFormat="1" applyFont="1" applyFill="1" applyBorder="1" applyAlignment="1" applyProtection="0">
      <alignment horizontal="center" vertical="center" wrapText="1"/>
    </xf>
    <xf numFmtId="49" fontId="42" fillId="19" borderId="41" applyNumberFormat="1" applyFont="1" applyFill="1" applyBorder="1" applyAlignment="1" applyProtection="0">
      <alignment horizontal="center" vertical="center" wrapText="1"/>
    </xf>
    <xf numFmtId="49" fontId="42" fillId="20" borderId="41" applyNumberFormat="1" applyFont="1" applyFill="1" applyBorder="1" applyAlignment="1" applyProtection="0">
      <alignment horizontal="center" vertical="center" wrapText="1"/>
    </xf>
    <xf numFmtId="49" fontId="43" fillId="22" borderId="41" applyNumberFormat="1" applyFont="1" applyFill="1" applyBorder="1" applyAlignment="1" applyProtection="0">
      <alignment horizontal="center" vertical="center" wrapText="1"/>
    </xf>
    <xf numFmtId="49" fontId="42" fillId="23" borderId="41" applyNumberFormat="1" applyFont="1" applyFill="1" applyBorder="1" applyAlignment="1" applyProtection="0">
      <alignment horizontal="center" vertical="center" wrapText="1"/>
    </xf>
    <xf numFmtId="49" fontId="42" fillId="24" borderId="41" applyNumberFormat="1" applyFont="1" applyFill="1" applyBorder="1" applyAlignment="1" applyProtection="0">
      <alignment horizontal="center" vertical="center" wrapText="1"/>
    </xf>
    <xf numFmtId="49" fontId="42" fillId="26" borderId="41" applyNumberFormat="1" applyFont="1" applyFill="1" applyBorder="1" applyAlignment="1" applyProtection="0">
      <alignment horizontal="center" vertical="center" wrapText="1"/>
    </xf>
    <xf numFmtId="49" fontId="42" fillId="27" borderId="41" applyNumberFormat="1" applyFont="1" applyFill="1" applyBorder="1" applyAlignment="1" applyProtection="0">
      <alignment horizontal="center" vertical="center" wrapText="1"/>
    </xf>
    <xf numFmtId="0" fontId="41" fillId="3" borderId="51" applyNumberFormat="0" applyFont="1" applyFill="1" applyBorder="1" applyAlignment="1" applyProtection="0">
      <alignment horizontal="center" vertical="center" wrapText="1"/>
    </xf>
    <xf numFmtId="0" fontId="44" fillId="3" borderId="41" applyNumberFormat="1" applyFont="1" applyFill="1" applyBorder="1" applyAlignment="1" applyProtection="0">
      <alignment horizontal="center" vertical="center"/>
    </xf>
    <xf numFmtId="0" fontId="44" fillId="3" borderId="41" applyNumberFormat="0" applyFont="1" applyFill="1" applyBorder="1" applyAlignment="1" applyProtection="0">
      <alignment horizontal="center" vertical="center"/>
    </xf>
    <xf numFmtId="49" fontId="45" fillId="32" borderId="78" applyNumberFormat="1" applyFont="1" applyFill="1" applyBorder="1" applyAlignment="1" applyProtection="0">
      <alignment horizontal="center" vertical="center"/>
    </xf>
    <xf numFmtId="0" fontId="45" fillId="32" borderId="55" applyNumberFormat="0" applyFont="1" applyFill="1" applyBorder="1" applyAlignment="1" applyProtection="0">
      <alignment horizontal="center" vertical="center"/>
    </xf>
    <xf numFmtId="0" fontId="45" fillId="32" borderId="57" applyNumberFormat="0" applyFont="1" applyFill="1" applyBorder="1" applyAlignment="1" applyProtection="0">
      <alignment horizontal="center" vertical="center"/>
    </xf>
    <xf numFmtId="0" fontId="46" fillId="32" borderId="32" applyNumberFormat="0" applyFont="1" applyFill="1" applyBorder="1" applyAlignment="1" applyProtection="0">
      <alignment horizontal="center" vertical="center" wrapText="1"/>
    </xf>
    <xf numFmtId="0" fontId="47" fillId="32" borderId="32" applyNumberFormat="0" applyFont="1" applyFill="1" applyBorder="1" applyAlignment="1" applyProtection="0">
      <alignment horizontal="center" vertical="center" wrapText="1"/>
    </xf>
    <xf numFmtId="0" fontId="12" fillId="32" borderId="32" applyNumberFormat="0" applyFont="1" applyFill="1" applyBorder="1" applyAlignment="1" applyProtection="0">
      <alignment horizontal="center" vertical="center" wrapText="1"/>
    </xf>
    <xf numFmtId="0" fontId="12" fillId="32" borderId="31" applyNumberFormat="0" applyFont="1" applyFill="1" applyBorder="1" applyAlignment="1" applyProtection="0">
      <alignment horizontal="center" vertical="center"/>
    </xf>
    <xf numFmtId="0" fontId="12" fillId="32" borderId="31" applyNumberFormat="0" applyFont="1" applyFill="1" applyBorder="1" applyAlignment="1" applyProtection="0">
      <alignment horizontal="center" vertical="center" wrapText="1"/>
    </xf>
    <xf numFmtId="0" fontId="0" fillId="32" borderId="19" applyNumberFormat="0" applyFont="1" applyFill="1" applyBorder="1" applyAlignment="1" applyProtection="0">
      <alignment vertical="center"/>
    </xf>
    <xf numFmtId="0" fontId="41" fillId="10" borderId="7" applyNumberFormat="0" applyFont="1" applyFill="1" applyBorder="1" applyAlignment="1" applyProtection="0">
      <alignment horizontal="center" vertical="center" wrapText="1"/>
    </xf>
    <xf numFmtId="0" fontId="42" fillId="3" borderId="7" applyNumberFormat="0" applyFont="1" applyFill="1" applyBorder="1" applyAlignment="1" applyProtection="0">
      <alignment horizontal="center" vertical="center" wrapText="1"/>
    </xf>
    <xf numFmtId="0" fontId="42" fillId="35" borderId="7" applyNumberFormat="0" applyFont="1" applyFill="1" applyBorder="1" applyAlignment="1" applyProtection="0">
      <alignment horizontal="center" vertical="center" wrapText="1"/>
    </xf>
    <xf numFmtId="0" fontId="42" fillId="16" borderId="7" applyNumberFormat="0" applyFont="1" applyFill="1" applyBorder="1" applyAlignment="1" applyProtection="0">
      <alignment horizontal="center" vertical="center" wrapText="1"/>
    </xf>
    <xf numFmtId="0" fontId="42" fillId="17" borderId="7" applyNumberFormat="0" applyFont="1" applyFill="1" applyBorder="1" applyAlignment="1" applyProtection="0">
      <alignment horizontal="center" vertical="center" wrapText="1"/>
    </xf>
    <xf numFmtId="0" fontId="42" fillId="18" borderId="7" applyNumberFormat="0" applyFont="1" applyFill="1" applyBorder="1" applyAlignment="1" applyProtection="0">
      <alignment horizontal="center" vertical="center" wrapText="1"/>
    </xf>
    <xf numFmtId="0" fontId="42" fillId="19" borderId="7" applyNumberFormat="0" applyFont="1" applyFill="1" applyBorder="1" applyAlignment="1" applyProtection="0">
      <alignment horizontal="center" vertical="center" wrapText="1"/>
    </xf>
    <xf numFmtId="0" fontId="42" fillId="20" borderId="7" applyNumberFormat="0" applyFont="1" applyFill="1" applyBorder="1" applyAlignment="1" applyProtection="0">
      <alignment horizontal="center" vertical="center" wrapText="1"/>
    </xf>
    <xf numFmtId="0" fontId="43" fillId="22" borderId="7" applyNumberFormat="0" applyFont="1" applyFill="1" applyBorder="1" applyAlignment="1" applyProtection="0">
      <alignment horizontal="center" vertical="center" wrapText="1"/>
    </xf>
    <xf numFmtId="0" fontId="42" fillId="23" borderId="7" applyNumberFormat="0" applyFont="1" applyFill="1" applyBorder="1" applyAlignment="1" applyProtection="0">
      <alignment horizontal="center" vertical="center" wrapText="1"/>
    </xf>
    <xf numFmtId="0" fontId="42" fillId="24" borderId="7" applyNumberFormat="0" applyFont="1" applyFill="1" applyBorder="1" applyAlignment="1" applyProtection="0">
      <alignment horizontal="center" vertical="center" wrapText="1"/>
    </xf>
    <xf numFmtId="0" fontId="42" fillId="26" borderId="7" applyNumberFormat="0" applyFont="1" applyFill="1" applyBorder="1" applyAlignment="1" applyProtection="0">
      <alignment horizontal="center" vertical="center" wrapText="1"/>
    </xf>
    <xf numFmtId="0" fontId="42" fillId="27" borderId="7" applyNumberFormat="0" applyFont="1" applyFill="1" applyBorder="1" applyAlignment="1" applyProtection="0">
      <alignment horizontal="center" vertical="center" wrapText="1"/>
    </xf>
    <xf numFmtId="0" fontId="0" fillId="3" borderId="7" applyNumberFormat="0" applyFont="1" applyFill="1" applyBorder="1" applyAlignment="1" applyProtection="0">
      <alignment vertical="center"/>
    </xf>
    <xf numFmtId="0" fontId="0" fillId="3" borderId="79" applyNumberFormat="0" applyFont="1" applyFill="1" applyBorder="1" applyAlignment="1" applyProtection="0">
      <alignment vertical="center"/>
    </xf>
    <xf numFmtId="0" fontId="12" fillId="3" borderId="10" applyNumberFormat="0" applyFont="1" applyFill="1" applyBorder="1" applyAlignment="1" applyProtection="0">
      <alignment horizontal="center" vertical="center"/>
    </xf>
    <xf numFmtId="0" fontId="42" fillId="25" borderId="10" applyNumberFormat="0" applyFont="1" applyFill="1" applyBorder="1" applyAlignment="1" applyProtection="0">
      <alignment horizontal="center" vertical="center" wrapText="1"/>
    </xf>
    <xf numFmtId="0" fontId="42" fillId="35" borderId="10" applyNumberFormat="0" applyFont="1" applyFill="1" applyBorder="1" applyAlignment="1" applyProtection="0">
      <alignment horizontal="center" vertical="center" wrapText="1"/>
    </xf>
    <xf numFmtId="0" fontId="42" fillId="37" borderId="10" applyNumberFormat="0" applyFont="1" applyFill="1" applyBorder="1" applyAlignment="1" applyProtection="0">
      <alignment horizontal="center" vertical="center" wrapText="1"/>
    </xf>
    <xf numFmtId="0" fontId="42" fillId="22" borderId="10" applyNumberFormat="0" applyFont="1" applyFill="1" applyBorder="1" applyAlignment="1" applyProtection="0">
      <alignment horizontal="center" vertical="center" wrapText="1"/>
    </xf>
    <xf numFmtId="0" fontId="42" fillId="3" borderId="10" applyNumberFormat="0" applyFont="1" applyFill="1" applyBorder="1" applyAlignment="1" applyProtection="0">
      <alignment horizontal="center" vertical="center" wrapText="1"/>
    </xf>
    <xf numFmtId="0" fontId="42" fillId="23" borderId="10" applyNumberFormat="0" applyFont="1" applyFill="1" applyBorder="1" applyAlignment="1" applyProtection="0">
      <alignment horizontal="center" vertical="center" wrapText="1"/>
    </xf>
    <xf numFmtId="0" fontId="42" fillId="20" borderId="10" applyNumberFormat="0" applyFont="1" applyFill="1" applyBorder="1" applyAlignment="1" applyProtection="0">
      <alignment horizontal="center" vertical="center" wrapText="1"/>
    </xf>
    <xf numFmtId="0" fontId="43" fillId="38" borderId="10" applyNumberFormat="0" applyFont="1" applyFill="1" applyBorder="1" applyAlignment="1" applyProtection="0">
      <alignment horizontal="center" vertical="center" wrapText="1"/>
    </xf>
    <xf numFmtId="0" fontId="42" fillId="39" borderId="10" applyNumberFormat="0" applyFont="1" applyFill="1" applyBorder="1" applyAlignment="1" applyProtection="0">
      <alignment horizontal="center" vertical="center" wrapText="1"/>
    </xf>
    <xf numFmtId="0" fontId="42" fillId="40" borderId="10" applyNumberFormat="0" applyFont="1" applyFill="1" applyBorder="1" applyAlignment="1" applyProtection="0">
      <alignment horizontal="center" vertical="center" wrapText="1"/>
    </xf>
    <xf numFmtId="0" fontId="42" fillId="41" borderId="10" applyNumberFormat="0" applyFont="1" applyFill="1" applyBorder="1" applyAlignment="1" applyProtection="0">
      <alignment horizontal="center" vertical="center" wrapText="1"/>
    </xf>
    <xf numFmtId="0" fontId="42" fillId="42" borderId="10" applyNumberFormat="0" applyFont="1" applyFill="1" applyBorder="1" applyAlignment="1" applyProtection="0">
      <alignment horizontal="center" vertical="center" wrapText="1"/>
    </xf>
    <xf numFmtId="61" fontId="12" fillId="3" borderId="80" applyNumberFormat="1" applyFont="1" applyFill="1" applyBorder="1" applyAlignment="1" applyProtection="0">
      <alignment horizontal="center" vertical="center"/>
    </xf>
    <xf numFmtId="0" fontId="41" fillId="10" borderId="10" applyNumberFormat="1" applyFont="1" applyFill="1" applyBorder="1" applyAlignment="1" applyProtection="0">
      <alignment horizontal="center" vertical="center" wrapText="1"/>
    </xf>
    <xf numFmtId="0" fontId="42" fillId="3" borderId="10" applyNumberFormat="1" applyFont="1" applyFill="1" applyBorder="1" applyAlignment="1" applyProtection="0">
      <alignment horizontal="center" vertical="center" wrapText="1"/>
    </xf>
    <xf numFmtId="0" fontId="42" fillId="35" borderId="10" applyNumberFormat="1" applyFont="1" applyFill="1" applyBorder="1" applyAlignment="1" applyProtection="0">
      <alignment horizontal="center" vertical="center" wrapText="1"/>
    </xf>
    <xf numFmtId="0" fontId="42" fillId="16" borderId="10" applyNumberFormat="1" applyFont="1" applyFill="1" applyBorder="1" applyAlignment="1" applyProtection="0">
      <alignment horizontal="center" vertical="center" wrapText="1"/>
    </xf>
    <xf numFmtId="0" fontId="42" fillId="17" borderId="10" applyNumberFormat="1" applyFont="1" applyFill="1" applyBorder="1" applyAlignment="1" applyProtection="0">
      <alignment horizontal="center" vertical="center" wrapText="1"/>
    </xf>
    <xf numFmtId="0" fontId="42" fillId="18" borderId="10" applyNumberFormat="1" applyFont="1" applyFill="1" applyBorder="1" applyAlignment="1" applyProtection="0">
      <alignment horizontal="center" vertical="center" wrapText="1"/>
    </xf>
    <xf numFmtId="0" fontId="42" fillId="19" borderId="10" applyNumberFormat="1" applyFont="1" applyFill="1" applyBorder="1" applyAlignment="1" applyProtection="0">
      <alignment horizontal="center" vertical="center" wrapText="1"/>
    </xf>
    <xf numFmtId="0" fontId="42" fillId="20" borderId="10" applyNumberFormat="1" applyFont="1" applyFill="1" applyBorder="1" applyAlignment="1" applyProtection="0">
      <alignment horizontal="center" vertical="center" wrapText="1"/>
    </xf>
    <xf numFmtId="0" fontId="43" fillId="22" borderId="10" applyNumberFormat="1" applyFont="1" applyFill="1" applyBorder="1" applyAlignment="1" applyProtection="0">
      <alignment horizontal="center" vertical="center" wrapText="1"/>
    </xf>
    <xf numFmtId="0" fontId="42" fillId="23" borderId="10" applyNumberFormat="1" applyFont="1" applyFill="1" applyBorder="1" applyAlignment="1" applyProtection="0">
      <alignment horizontal="center" vertical="center" wrapText="1"/>
    </xf>
    <xf numFmtId="0" fontId="42" fillId="24" borderId="10" applyNumberFormat="1" applyFont="1" applyFill="1" applyBorder="1" applyAlignment="1" applyProtection="0">
      <alignment horizontal="center" vertical="center" wrapText="1"/>
    </xf>
    <xf numFmtId="0" fontId="42" fillId="26" borderId="10" applyNumberFormat="1" applyFont="1" applyFill="1" applyBorder="1" applyAlignment="1" applyProtection="0">
      <alignment horizontal="center" vertical="center" wrapText="1"/>
    </xf>
    <xf numFmtId="0" fontId="42" fillId="27" borderId="10" applyNumberFormat="1" applyFont="1" applyFill="1" applyBorder="1" applyAlignment="1" applyProtection="0">
      <alignment horizontal="center" vertical="center" wrapText="1"/>
    </xf>
    <xf numFmtId="0" fontId="44" fillId="3" borderId="10" applyNumberFormat="0" applyFont="1" applyFill="1" applyBorder="1" applyAlignment="1" applyProtection="0">
      <alignment horizontal="center" vertical="center"/>
    </xf>
    <xf numFmtId="0" fontId="44" fillId="3" borderId="10" applyNumberFormat="1" applyFont="1" applyFill="1" applyBorder="1" applyAlignment="1" applyProtection="0">
      <alignment horizontal="center" vertical="center"/>
    </xf>
    <xf numFmtId="61" fontId="12" fillId="3" borderId="10" applyNumberFormat="1" applyFont="1" applyFill="1" applyBorder="1" applyAlignment="1" applyProtection="0">
      <alignment horizontal="center" vertical="center"/>
    </xf>
    <xf numFmtId="49" fontId="45" fillId="32" borderId="81" applyNumberFormat="1" applyFont="1" applyFill="1" applyBorder="1" applyAlignment="1" applyProtection="0">
      <alignment horizontal="center" vertical="center"/>
    </xf>
    <xf numFmtId="0" fontId="45" fillId="32" borderId="61" applyNumberFormat="0" applyFont="1" applyFill="1" applyBorder="1" applyAlignment="1" applyProtection="0">
      <alignment horizontal="center" vertical="center"/>
    </xf>
    <xf numFmtId="0" fontId="45" fillId="32" borderId="62" applyNumberFormat="0" applyFont="1" applyFill="1" applyBorder="1" applyAlignment="1" applyProtection="0">
      <alignment horizontal="center" vertical="center"/>
    </xf>
    <xf numFmtId="0" fontId="47" fillId="32" borderId="10" applyNumberFormat="0" applyFont="1" applyFill="1" applyBorder="1" applyAlignment="1" applyProtection="0">
      <alignment horizontal="center" vertical="center" wrapText="1"/>
    </xf>
    <xf numFmtId="0" fontId="0" fillId="3" borderId="82" applyNumberFormat="0" applyFont="1" applyFill="1" applyBorder="1" applyAlignment="1" applyProtection="0">
      <alignment vertical="center"/>
    </xf>
    <xf numFmtId="0" fontId="41" fillId="10" borderId="10" applyNumberFormat="0" applyFont="1" applyFill="1" applyBorder="1" applyAlignment="1" applyProtection="0">
      <alignment horizontal="center" vertical="center" wrapText="1"/>
    </xf>
    <xf numFmtId="0" fontId="42" fillId="16" borderId="10" applyNumberFormat="0" applyFont="1" applyFill="1" applyBorder="1" applyAlignment="1" applyProtection="0">
      <alignment horizontal="center" vertical="center" wrapText="1"/>
    </xf>
    <xf numFmtId="0" fontId="42" fillId="17" borderId="10" applyNumberFormat="0" applyFont="1" applyFill="1" applyBorder="1" applyAlignment="1" applyProtection="0">
      <alignment horizontal="center" vertical="center" wrapText="1"/>
    </xf>
    <xf numFmtId="0" fontId="42" fillId="18" borderId="10" applyNumberFormat="0" applyFont="1" applyFill="1" applyBorder="1" applyAlignment="1" applyProtection="0">
      <alignment horizontal="center" vertical="center" wrapText="1"/>
    </xf>
    <xf numFmtId="0" fontId="42" fillId="19" borderId="10" applyNumberFormat="0" applyFont="1" applyFill="1" applyBorder="1" applyAlignment="1" applyProtection="0">
      <alignment horizontal="center" vertical="center" wrapText="1"/>
    </xf>
    <xf numFmtId="0" fontId="43" fillId="22" borderId="10" applyNumberFormat="0" applyFont="1" applyFill="1" applyBorder="1" applyAlignment="1" applyProtection="0">
      <alignment horizontal="center" vertical="center" wrapText="1"/>
    </xf>
    <xf numFmtId="0" fontId="42" fillId="24" borderId="10" applyNumberFormat="0" applyFont="1" applyFill="1" applyBorder="1" applyAlignment="1" applyProtection="0">
      <alignment horizontal="center" vertical="center" wrapText="1"/>
    </xf>
    <xf numFmtId="0" fontId="42" fillId="26" borderId="10" applyNumberFormat="0" applyFont="1" applyFill="1" applyBorder="1" applyAlignment="1" applyProtection="0">
      <alignment horizontal="center" vertical="center" wrapText="1"/>
    </xf>
    <xf numFmtId="0" fontId="42" fillId="27" borderId="10" applyNumberFormat="0" applyFont="1" applyFill="1" applyBorder="1" applyAlignment="1" applyProtection="0">
      <alignment horizontal="center" vertical="center" wrapText="1"/>
    </xf>
    <xf numFmtId="0" fontId="12" fillId="32" borderId="61" applyNumberFormat="0" applyFont="1" applyFill="1" applyBorder="1" applyAlignment="1" applyProtection="0">
      <alignment horizontal="center" vertical="center"/>
    </xf>
    <xf numFmtId="0" fontId="12" fillId="32" borderId="62" applyNumberFormat="0" applyFont="1" applyFill="1" applyBorder="1" applyAlignment="1" applyProtection="0">
      <alignment horizontal="center" vertical="center"/>
    </xf>
    <xf numFmtId="0" fontId="46" fillId="32" borderId="10" applyNumberFormat="0" applyFont="1" applyFill="1" applyBorder="1" applyAlignment="1" applyProtection="0">
      <alignment horizontal="center" vertical="center" wrapText="1"/>
    </xf>
    <xf numFmtId="0" fontId="12" fillId="3" borderId="16" applyNumberFormat="1" applyFont="1" applyFill="1" applyBorder="1" applyAlignment="1" applyProtection="0">
      <alignment horizontal="center" vertical="center"/>
    </xf>
    <xf numFmtId="0" fontId="42" fillId="25" borderId="16" applyNumberFormat="0" applyFont="1" applyFill="1" applyBorder="1" applyAlignment="1" applyProtection="0">
      <alignment horizontal="center" vertical="center" wrapText="1"/>
    </xf>
    <xf numFmtId="0" fontId="42" fillId="35" borderId="16" applyNumberFormat="0" applyFont="1" applyFill="1" applyBorder="1" applyAlignment="1" applyProtection="0">
      <alignment horizontal="center" vertical="center" wrapText="1"/>
    </xf>
    <xf numFmtId="0" fontId="42" fillId="37" borderId="16" applyNumberFormat="0" applyFont="1" applyFill="1" applyBorder="1" applyAlignment="1" applyProtection="0">
      <alignment horizontal="center" vertical="center" wrapText="1"/>
    </xf>
    <xf numFmtId="0" fontId="42" fillId="22" borderId="16" applyNumberFormat="0" applyFont="1" applyFill="1" applyBorder="1" applyAlignment="1" applyProtection="0">
      <alignment horizontal="center" vertical="center" wrapText="1"/>
    </xf>
    <xf numFmtId="0" fontId="42" fillId="3" borderId="16" applyNumberFormat="0" applyFont="1" applyFill="1" applyBorder="1" applyAlignment="1" applyProtection="0">
      <alignment horizontal="center" vertical="center" wrapText="1"/>
    </xf>
    <xf numFmtId="0" fontId="42" fillId="23" borderId="16" applyNumberFormat="0" applyFont="1" applyFill="1" applyBorder="1" applyAlignment="1" applyProtection="0">
      <alignment horizontal="center" vertical="center" wrapText="1"/>
    </xf>
    <xf numFmtId="0" fontId="42" fillId="20" borderId="16" applyNumberFormat="0" applyFont="1" applyFill="1" applyBorder="1" applyAlignment="1" applyProtection="0">
      <alignment horizontal="center" vertical="center" wrapText="1"/>
    </xf>
    <xf numFmtId="0" fontId="43" fillId="38" borderId="16" applyNumberFormat="0" applyFont="1" applyFill="1" applyBorder="1" applyAlignment="1" applyProtection="0">
      <alignment horizontal="center" vertical="center" wrapText="1"/>
    </xf>
    <xf numFmtId="0" fontId="42" fillId="39" borderId="16" applyNumberFormat="0" applyFont="1" applyFill="1" applyBorder="1" applyAlignment="1" applyProtection="0">
      <alignment horizontal="center" vertical="center" wrapText="1"/>
    </xf>
    <xf numFmtId="0" fontId="42" fillId="40" borderId="16" applyNumberFormat="0" applyFont="1" applyFill="1" applyBorder="1" applyAlignment="1" applyProtection="0">
      <alignment horizontal="center" vertical="center" wrapText="1"/>
    </xf>
    <xf numFmtId="0" fontId="42" fillId="41" borderId="16" applyNumberFormat="0" applyFont="1" applyFill="1" applyBorder="1" applyAlignment="1" applyProtection="0">
      <alignment horizontal="center" vertical="center" wrapText="1"/>
    </xf>
    <xf numFmtId="0" fontId="42" fillId="42" borderId="16" applyNumberFormat="0" applyFont="1" applyFill="1" applyBorder="1" applyAlignment="1" applyProtection="0">
      <alignment horizontal="center" vertical="center" wrapText="1"/>
    </xf>
    <xf numFmtId="0" fontId="0" applyNumberFormat="1" applyFont="1" applyFill="0" applyBorder="0" applyAlignment="1" applyProtection="0">
      <alignment vertical="center"/>
    </xf>
    <xf numFmtId="49" fontId="12" fillId="34" borderId="59" applyNumberFormat="1" applyFont="1" applyFill="1" applyBorder="1" applyAlignment="1" applyProtection="0">
      <alignment horizontal="center" vertical="center" wrapText="1"/>
    </xf>
    <xf numFmtId="0" fontId="12" fillId="34" borderId="42" applyNumberFormat="0" applyFont="1" applyFill="1" applyBorder="1" applyAlignment="1" applyProtection="0">
      <alignment horizontal="center" vertical="center" wrapText="1"/>
    </xf>
    <xf numFmtId="49" fontId="7" fillId="10" borderId="41" applyNumberFormat="1" applyFont="1" applyFill="1" applyBorder="1" applyAlignment="1" applyProtection="0">
      <alignment vertical="center"/>
    </xf>
    <xf numFmtId="49" fontId="14" fillId="3" borderId="41" applyNumberFormat="1" applyFont="1" applyFill="1" applyBorder="1" applyAlignment="1" applyProtection="0">
      <alignment horizontal="center" vertical="center" wrapText="1"/>
    </xf>
    <xf numFmtId="49" fontId="15" fillId="13" borderId="41" applyNumberFormat="1" applyFont="1" applyFill="1" applyBorder="1" applyAlignment="1" applyProtection="0">
      <alignment horizontal="center" vertical="center" wrapText="1"/>
    </xf>
    <xf numFmtId="49" fontId="15" fillId="14" borderId="41" applyNumberFormat="1" applyFont="1" applyFill="1" applyBorder="1" applyAlignment="1" applyProtection="0">
      <alignment horizontal="center" vertical="center" wrapText="1"/>
    </xf>
    <xf numFmtId="49" fontId="15" fillId="15" borderId="41" applyNumberFormat="1" applyFont="1" applyFill="1" applyBorder="1" applyAlignment="1" applyProtection="0">
      <alignment horizontal="center" vertical="center" wrapText="1"/>
    </xf>
    <xf numFmtId="49" fontId="14" fillId="16" borderId="41" applyNumberFormat="1" applyFont="1" applyFill="1" applyBorder="1" applyAlignment="1" applyProtection="0">
      <alignment horizontal="center" vertical="center" wrapText="1"/>
    </xf>
    <xf numFmtId="49" fontId="14" fillId="17" borderId="41" applyNumberFormat="1" applyFont="1" applyFill="1" applyBorder="1" applyAlignment="1" applyProtection="0">
      <alignment horizontal="center" vertical="center" wrapText="1"/>
    </xf>
    <xf numFmtId="49" fontId="14" fillId="18" borderId="41" applyNumberFormat="1" applyFont="1" applyFill="1" applyBorder="1" applyAlignment="1" applyProtection="0">
      <alignment horizontal="center" vertical="center" wrapText="1"/>
    </xf>
    <xf numFmtId="49" fontId="14" fillId="19" borderId="41" applyNumberFormat="1" applyFont="1" applyFill="1" applyBorder="1" applyAlignment="1" applyProtection="0">
      <alignment horizontal="center" vertical="center" wrapText="1"/>
    </xf>
    <xf numFmtId="49" fontId="14" fillId="20" borderId="41" applyNumberFormat="1" applyFont="1" applyFill="1" applyBorder="1" applyAlignment="1" applyProtection="0">
      <alignment horizontal="center" vertical="center" wrapText="1"/>
    </xf>
    <xf numFmtId="49" fontId="14" fillId="21" borderId="41" applyNumberFormat="1" applyFont="1" applyFill="1" applyBorder="1" applyAlignment="1" applyProtection="0">
      <alignment horizontal="center" vertical="center" wrapText="1"/>
    </xf>
    <xf numFmtId="49" fontId="16" fillId="22" borderId="41" applyNumberFormat="1" applyFont="1" applyFill="1" applyBorder="1" applyAlignment="1" applyProtection="0">
      <alignment horizontal="center" vertical="center" wrapText="1"/>
    </xf>
    <xf numFmtId="49" fontId="14" fillId="23" borderId="41" applyNumberFormat="1" applyFont="1" applyFill="1" applyBorder="1" applyAlignment="1" applyProtection="0">
      <alignment horizontal="center" vertical="center" wrapText="1"/>
    </xf>
    <xf numFmtId="49" fontId="14" fillId="24" borderId="41" applyNumberFormat="1" applyFont="1" applyFill="1" applyBorder="1" applyAlignment="1" applyProtection="0">
      <alignment horizontal="center" vertical="center" wrapText="1"/>
    </xf>
    <xf numFmtId="49" fontId="14" fillId="29" borderId="41" applyNumberFormat="1" applyFont="1" applyFill="1" applyBorder="1" applyAlignment="1" applyProtection="0">
      <alignment horizontal="center" vertical="center" wrapText="1"/>
    </xf>
    <xf numFmtId="49" fontId="14" fillId="26" borderId="41" applyNumberFormat="1" applyFont="1" applyFill="1" applyBorder="1" applyAlignment="1" applyProtection="0">
      <alignment horizontal="center" vertical="center" wrapText="1"/>
    </xf>
    <xf numFmtId="49" fontId="14" fillId="27" borderId="41" applyNumberFormat="1" applyFont="1" applyFill="1" applyBorder="1" applyAlignment="1" applyProtection="0">
      <alignment horizontal="center" vertical="center" wrapText="1"/>
    </xf>
    <xf numFmtId="49" fontId="22" fillId="10" borderId="41" applyNumberFormat="1" applyFont="1" applyFill="1" applyBorder="1" applyAlignment="1" applyProtection="0">
      <alignment vertical="center" wrapText="1"/>
    </xf>
    <xf numFmtId="0" fontId="0" fillId="3" borderId="41" applyNumberFormat="1" applyFont="1" applyFill="1" applyBorder="1" applyAlignment="1" applyProtection="0">
      <alignment vertical="center"/>
    </xf>
    <xf numFmtId="49" fontId="7" fillId="3" borderId="32" applyNumberFormat="1" applyFont="1" applyFill="1" applyBorder="1" applyAlignment="1" applyProtection="0">
      <alignment vertical="center"/>
    </xf>
    <xf numFmtId="0" fontId="7" fillId="3" borderId="32" applyNumberFormat="0" applyFont="1" applyFill="1" applyBorder="1" applyAlignment="1" applyProtection="0">
      <alignment vertical="center"/>
    </xf>
    <xf numFmtId="49" fontId="7" fillId="3" borderId="32" applyNumberFormat="1" applyFont="1" applyFill="1" applyBorder="1" applyAlignment="1" applyProtection="0">
      <alignment horizontal="center" vertical="center" wrapText="1"/>
    </xf>
    <xf numFmtId="0" fontId="7" fillId="3" borderId="32" applyNumberFormat="1" applyFont="1" applyFill="1" applyBorder="1" applyAlignment="1" applyProtection="0">
      <alignment horizontal="center" vertical="center"/>
    </xf>
    <xf numFmtId="61" fontId="7" fillId="3" borderId="10" applyNumberFormat="1" applyFont="1" applyFill="1" applyBorder="1" applyAlignment="1" applyProtection="0">
      <alignment horizontal="center" vertical="center"/>
    </xf>
    <xf numFmtId="0" fontId="0" fillId="10" borderId="10" applyNumberFormat="1" applyFont="1" applyFill="1" applyBorder="1" applyAlignment="1" applyProtection="0">
      <alignment vertical="center"/>
    </xf>
    <xf numFmtId="0" fontId="15" fillId="13" borderId="10" applyNumberFormat="1" applyFont="1" applyFill="1" applyBorder="1" applyAlignment="1" applyProtection="0">
      <alignment horizontal="center" vertical="center" wrapText="1"/>
    </xf>
    <xf numFmtId="0" fontId="15" fillId="2" borderId="10" applyNumberFormat="1" applyFont="1" applyFill="1" applyBorder="1" applyAlignment="1" applyProtection="0">
      <alignment horizontal="center" vertical="center" wrapText="1"/>
    </xf>
    <xf numFmtId="0" fontId="0" fillId="3" borderId="58" applyNumberFormat="0" applyFont="1" applyFill="1" applyBorder="1" applyAlignment="1" applyProtection="0">
      <alignment vertical="center" wrapText="1"/>
    </xf>
    <xf numFmtId="0" fontId="48" fillId="3" borderId="10" applyNumberFormat="0" applyFont="1" applyFill="1" applyBorder="1" applyAlignment="1" applyProtection="0">
      <alignment horizontal="center" vertical="center" wrapText="1"/>
    </xf>
    <xf numFmtId="0" fontId="0" fillId="3" borderId="10" applyNumberFormat="1" applyFont="1" applyFill="1" applyBorder="1" applyAlignment="1" applyProtection="0">
      <alignment vertical="center" wrapText="1"/>
    </xf>
    <xf numFmtId="0" fontId="46" fillId="3" borderId="10" applyNumberFormat="0" applyFont="1" applyFill="1" applyBorder="1" applyAlignment="1" applyProtection="0">
      <alignment horizontal="center" vertical="center" wrapText="1"/>
    </xf>
    <xf numFmtId="49" fontId="7" fillId="3" borderId="10" applyNumberFormat="1" applyFont="1" applyFill="1" applyBorder="1" applyAlignment="1" applyProtection="0">
      <alignment vertical="center"/>
    </xf>
    <xf numFmtId="61" fontId="7" fillId="3" borderId="41" applyNumberFormat="1" applyFont="1" applyFill="1" applyBorder="1" applyAlignment="1" applyProtection="0">
      <alignment horizontal="center" vertical="center"/>
    </xf>
    <xf numFmtId="0" fontId="15" fillId="13" borderId="41" applyNumberFormat="1" applyFont="1" applyFill="1" applyBorder="1" applyAlignment="1" applyProtection="0">
      <alignment horizontal="center" vertical="center" wrapText="1"/>
    </xf>
    <xf numFmtId="0" fontId="15" fillId="2" borderId="41" applyNumberFormat="1" applyFont="1" applyFill="1" applyBorder="1" applyAlignment="1" applyProtection="0">
      <alignment horizontal="center" vertical="center" wrapText="1"/>
    </xf>
    <xf numFmtId="0" fontId="0" fillId="3" borderId="41" applyNumberFormat="0" applyFont="1" applyFill="1" applyBorder="1" applyAlignment="1" applyProtection="0">
      <alignment vertical="center" wrapText="1"/>
    </xf>
    <xf numFmtId="0" fontId="0" fillId="3" borderId="41" applyNumberFormat="1" applyFont="1" applyFill="1" applyBorder="1" applyAlignment="1" applyProtection="0">
      <alignment vertical="center" wrapText="1"/>
    </xf>
    <xf numFmtId="0" fontId="14" fillId="3" borderId="41" applyNumberFormat="0" applyFont="1" applyFill="1" applyBorder="1" applyAlignment="1" applyProtection="0">
      <alignment horizontal="center" vertical="center" wrapText="1"/>
    </xf>
    <xf numFmtId="0" fontId="15" fillId="13" borderId="41" applyNumberFormat="0" applyFont="1" applyFill="1" applyBorder="1" applyAlignment="1" applyProtection="0">
      <alignment horizontal="center" vertical="center" wrapText="1"/>
    </xf>
    <xf numFmtId="0" fontId="15" fillId="2" borderId="41" applyNumberFormat="0" applyFont="1" applyFill="1" applyBorder="1" applyAlignment="1" applyProtection="0">
      <alignment horizontal="center" vertical="center" wrapText="1"/>
    </xf>
    <xf numFmtId="0" fontId="15" fillId="14" borderId="41" applyNumberFormat="0" applyFont="1" applyFill="1" applyBorder="1" applyAlignment="1" applyProtection="0">
      <alignment horizontal="center" vertical="center" wrapText="1"/>
    </xf>
    <xf numFmtId="0" fontId="15" fillId="15" borderId="41" applyNumberFormat="0" applyFont="1" applyFill="1" applyBorder="1" applyAlignment="1" applyProtection="0">
      <alignment horizontal="center" vertical="center" wrapText="1"/>
    </xf>
    <xf numFmtId="0" fontId="14" fillId="16" borderId="41" applyNumberFormat="0" applyFont="1" applyFill="1" applyBorder="1" applyAlignment="1" applyProtection="0">
      <alignment horizontal="center" vertical="center" wrapText="1"/>
    </xf>
    <xf numFmtId="0" fontId="14" fillId="17" borderId="41" applyNumberFormat="0" applyFont="1" applyFill="1" applyBorder="1" applyAlignment="1" applyProtection="0">
      <alignment horizontal="center" vertical="center" wrapText="1"/>
    </xf>
    <xf numFmtId="0" fontId="14" fillId="18" borderId="41" applyNumberFormat="0" applyFont="1" applyFill="1" applyBorder="1" applyAlignment="1" applyProtection="0">
      <alignment horizontal="center" vertical="center" wrapText="1"/>
    </xf>
    <xf numFmtId="0" fontId="14" fillId="19" borderId="41" applyNumberFormat="0" applyFont="1" applyFill="1" applyBorder="1" applyAlignment="1" applyProtection="0">
      <alignment horizontal="center" vertical="center" wrapText="1"/>
    </xf>
    <xf numFmtId="0" fontId="14" fillId="20" borderId="41" applyNumberFormat="0" applyFont="1" applyFill="1" applyBorder="1" applyAlignment="1" applyProtection="0">
      <alignment horizontal="center" vertical="center" wrapText="1"/>
    </xf>
    <xf numFmtId="0" fontId="14" fillId="21" borderId="41" applyNumberFormat="0" applyFont="1" applyFill="1" applyBorder="1" applyAlignment="1" applyProtection="0">
      <alignment horizontal="center" vertical="center" wrapText="1"/>
    </xf>
    <xf numFmtId="0" fontId="16" fillId="22" borderId="41" applyNumberFormat="0" applyFont="1" applyFill="1" applyBorder="1" applyAlignment="1" applyProtection="0">
      <alignment horizontal="center" vertical="center" wrapText="1"/>
    </xf>
    <xf numFmtId="0" fontId="14" fillId="23" borderId="41" applyNumberFormat="0" applyFont="1" applyFill="1" applyBorder="1" applyAlignment="1" applyProtection="0">
      <alignment horizontal="center" vertical="center" wrapText="1"/>
    </xf>
    <xf numFmtId="0" fontId="14" fillId="29" borderId="41" applyNumberFormat="0" applyFont="1" applyFill="1" applyBorder="1" applyAlignment="1" applyProtection="0">
      <alignment horizontal="center" vertical="center" wrapText="1"/>
    </xf>
    <xf numFmtId="0" fontId="14" fillId="26" borderId="41" applyNumberFormat="0" applyFont="1" applyFill="1" applyBorder="1" applyAlignment="1" applyProtection="0">
      <alignment horizontal="center" vertical="center" wrapText="1"/>
    </xf>
    <xf numFmtId="0" fontId="14" fillId="27" borderId="41" applyNumberFormat="0" applyFont="1" applyFill="1" applyBorder="1" applyAlignment="1" applyProtection="0">
      <alignment horizontal="center" vertical="center" wrapText="1"/>
    </xf>
    <xf numFmtId="49" fontId="7" fillId="3" borderId="10" applyNumberFormat="1" applyFont="1" applyFill="1" applyBorder="1" applyAlignment="1" applyProtection="0">
      <alignment horizontal="center" vertical="center"/>
    </xf>
    <xf numFmtId="0" fontId="7" fillId="3" borderId="16" applyNumberFormat="0" applyFont="1" applyFill="1" applyBorder="1" applyAlignment="1" applyProtection="0">
      <alignment horizontal="center" vertical="center" wrapText="1"/>
    </xf>
    <xf numFmtId="0" fontId="7" fillId="3" borderId="16" applyNumberFormat="0" applyFont="1" applyFill="1" applyBorder="1" applyAlignment="1" applyProtection="0">
      <alignment horizontal="center" vertical="center"/>
    </xf>
    <xf numFmtId="61" fontId="7" fillId="3" borderId="16" applyNumberFormat="1" applyFont="1" applyFill="1" applyBorder="1" applyAlignment="1" applyProtection="0">
      <alignment horizontal="center" vertical="center"/>
    </xf>
    <xf numFmtId="0" fontId="14" fillId="3" borderId="16" applyNumberFormat="0" applyFont="1" applyFill="1" applyBorder="1" applyAlignment="1" applyProtection="0">
      <alignment horizontal="center" vertical="center" wrapText="1"/>
    </xf>
    <xf numFmtId="0" fontId="15" fillId="13" borderId="16" applyNumberFormat="0" applyFont="1" applyFill="1" applyBorder="1" applyAlignment="1" applyProtection="0">
      <alignment horizontal="center" vertical="center" wrapText="1"/>
    </xf>
    <xf numFmtId="0" fontId="15" fillId="2" borderId="16" applyNumberFormat="0" applyFont="1" applyFill="1" applyBorder="1" applyAlignment="1" applyProtection="0">
      <alignment horizontal="center" vertical="center" wrapText="1"/>
    </xf>
    <xf numFmtId="0" fontId="14" fillId="16" borderId="16" applyNumberFormat="0" applyFont="1" applyFill="1" applyBorder="1" applyAlignment="1" applyProtection="0">
      <alignment horizontal="center" vertical="center" wrapText="1"/>
    </xf>
    <xf numFmtId="0" fontId="14" fillId="17" borderId="16" applyNumberFormat="0" applyFont="1" applyFill="1" applyBorder="1" applyAlignment="1" applyProtection="0">
      <alignment horizontal="center" vertical="center" wrapText="1"/>
    </xf>
    <xf numFmtId="0" fontId="14" fillId="18" borderId="16" applyNumberFormat="0" applyFont="1" applyFill="1" applyBorder="1" applyAlignment="1" applyProtection="0">
      <alignment horizontal="center" vertical="center" wrapText="1"/>
    </xf>
    <xf numFmtId="0" fontId="14" fillId="19" borderId="16" applyNumberFormat="0" applyFont="1" applyFill="1" applyBorder="1" applyAlignment="1" applyProtection="0">
      <alignment horizontal="center" vertical="center" wrapText="1"/>
    </xf>
    <xf numFmtId="0" fontId="14" fillId="20" borderId="16" applyNumberFormat="0" applyFont="1" applyFill="1" applyBorder="1" applyAlignment="1" applyProtection="0">
      <alignment horizontal="center" vertical="center" wrapText="1"/>
    </xf>
    <xf numFmtId="0" fontId="14" fillId="21" borderId="16" applyNumberFormat="0" applyFont="1" applyFill="1" applyBorder="1" applyAlignment="1" applyProtection="0">
      <alignment horizontal="center" vertical="center" wrapText="1"/>
    </xf>
    <xf numFmtId="0" fontId="16" fillId="22" borderId="16" applyNumberFormat="0" applyFont="1" applyFill="1" applyBorder="1" applyAlignment="1" applyProtection="0">
      <alignment horizontal="center" vertical="center" wrapText="1"/>
    </xf>
    <xf numFmtId="0" fontId="14" fillId="23" borderId="16" applyNumberFormat="0" applyFont="1" applyFill="1" applyBorder="1" applyAlignment="1" applyProtection="0">
      <alignment horizontal="center" vertical="center" wrapText="1"/>
    </xf>
    <xf numFmtId="0" fontId="14" fillId="24" borderId="16" applyNumberFormat="0" applyFont="1" applyFill="1" applyBorder="1" applyAlignment="1" applyProtection="0">
      <alignment horizontal="center" vertical="center" wrapText="1"/>
    </xf>
    <xf numFmtId="0" fontId="14" fillId="29" borderId="16" applyNumberFormat="0" applyFont="1" applyFill="1" applyBorder="1" applyAlignment="1" applyProtection="0">
      <alignment horizontal="center" vertical="center" wrapText="1"/>
    </xf>
    <xf numFmtId="0" fontId="14" fillId="26" borderId="16" applyNumberFormat="0" applyFont="1" applyFill="1" applyBorder="1" applyAlignment="1" applyProtection="0">
      <alignment horizontal="center" vertical="center" wrapText="1"/>
    </xf>
    <xf numFmtId="0" fontId="14" fillId="27" borderId="16" applyNumberFormat="0" applyFont="1" applyFill="1" applyBorder="1" applyAlignment="1" applyProtection="0">
      <alignment horizontal="center" vertical="center" wrapText="1"/>
    </xf>
    <xf numFmtId="0" fontId="14" fillId="24" borderId="41" applyNumberFormat="0" applyFont="1" applyFill="1" applyBorder="1" applyAlignment="1" applyProtection="0">
      <alignment horizontal="center" vertical="center" wrapText="1"/>
    </xf>
    <xf numFmtId="0" fontId="0" fillId="3" borderId="29" applyNumberFormat="1" applyFont="1" applyFill="1" applyBorder="1" applyAlignment="1" applyProtection="0">
      <alignment vertical="center"/>
    </xf>
  </cellXfs>
  <cellStyles count="1">
    <cellStyle name="Normal" xfId="0" builtinId="0"/>
  </cellStyles>
  <dxfs count="2">
    <dxf>
      <font>
        <color rgb="ffff0000"/>
      </font>
    </dxf>
    <dxf>
      <font>
        <color rgb="ffff0000"/>
      </font>
    </dxf>
  </dxfs>
  <tableStyles count="0"/>
  <colors>
    <indexedColors>
      <rgbColor rgb="ff000000"/>
      <rgbColor rgb="ffffffff"/>
      <rgbColor rgb="ffff0000"/>
      <rgbColor rgb="ff00ff00"/>
      <rgbColor rgb="ff0000ff"/>
      <rgbColor rgb="ffffff00"/>
      <rgbColor rgb="ffff00ff"/>
      <rgbColor rgb="ff00ffff"/>
      <rgbColor rgb="ff000000"/>
      <rgbColor rgb="ff00b0f0"/>
      <rgbColor rgb="ffaaaaaa"/>
      <rgbColor rgb="ffffffff"/>
      <rgbColor rgb="ffff2600"/>
      <rgbColor rgb="ffd9e2f3"/>
      <rgbColor rgb="ffff0000"/>
      <rgbColor rgb="ffdeeaf6"/>
      <rgbColor rgb="fff2f2f2"/>
      <rgbColor rgb="ffe2eeda"/>
      <rgbColor rgb="fffbe4d5"/>
      <rgbColor rgb="fffefb00"/>
      <rgbColor rgb="ffbfbfbf"/>
      <rgbColor rgb="ffffdf7f"/>
      <rgbColor rgb="fff6be98"/>
      <rgbColor rgb="ff005ef6"/>
      <rgbColor rgb="ff68d2df"/>
      <rgbColor rgb="ff81c0bb"/>
      <rgbColor rgb="ff00b050"/>
      <rgbColor rgb="fff8f200"/>
      <rgbColor rgb="ffff6600"/>
      <rgbColor rgb="ff924e7d"/>
      <rgbColor rgb="ff8673a1"/>
      <rgbColor rgb="ff0a0a0a"/>
      <rgbColor rgb="ffd0d0d0"/>
      <rgbColor rgb="ffd7ff0d"/>
      <rgbColor rgb="ffed452f"/>
      <rgbColor rgb="ffff89ee"/>
      <rgbColor rgb="ff66ff33"/>
      <rgbColor rgb="ffa5a5a5"/>
      <rgbColor rgb="ffff4600"/>
      <rgbColor rgb="ffd8d8d8"/>
      <rgbColor rgb="ff009ed6"/>
      <rgbColor rgb="ff7f7f7f"/>
      <rgbColor rgb="ffcfcfcf"/>
      <rgbColor rgb="ff0070c0"/>
      <rgbColor rgb="ffe7ff04"/>
      <rgbColor rgb="fff7f232"/>
      <rgbColor rgb="ffee632f"/>
      <rgbColor rgb="ff53b051"/>
      <rgbColor rgb="ffed86ec"/>
      <rgbColor rgb="ff75f034"/>
      <rgbColor rgb="ffe4f52d"/>
    </indexedColors>
  </colors>
</styleSheet>
</file>

<file path=xl/_rels/workbook.xml.rels><?xml version="1.0" encoding="UTF-8"?>
<Relationships xmlns="http://schemas.openxmlformats.org/package/2006/relationships"><Relationship Id="rId1" Type="http://schemas.openxmlformats.org/officeDocument/2006/relationships/sharedStrings" Target="sharedStrings.xml"/><Relationship Id="rId2" Type="http://schemas.openxmlformats.org/officeDocument/2006/relationships/styles" Target="styles.xml"/><Relationship Id="rId3" Type="http://schemas.openxmlformats.org/officeDocument/2006/relationships/theme" Target="theme/theme1.xml"/><Relationship Id="rId4" Type="http://schemas.openxmlformats.org/officeDocument/2006/relationships/worksheet" Target="worksheets/sheet1.xml"/><Relationship Id="rId5" Type="http://schemas.openxmlformats.org/officeDocument/2006/relationships/worksheet" Target="worksheets/sheet2.xml"/><Relationship Id="rId6" Type="http://schemas.openxmlformats.org/officeDocument/2006/relationships/worksheet" Target="worksheets/sheet3.xml"/><Relationship Id="rId7" Type="http://schemas.openxmlformats.org/officeDocument/2006/relationships/worksheet" Target="worksheets/sheet4.xml"/><Relationship Id="rId8" Type="http://schemas.openxmlformats.org/officeDocument/2006/relationships/worksheet" Target="worksheets/sheet5.xml"/><Relationship Id="rId9" Type="http://schemas.openxmlformats.org/officeDocument/2006/relationships/worksheet" Target="worksheets/sheet6.xml"/></Relationships>

</file>

<file path=xl/drawings/_rels/drawing1.xml.rels><?xml version="1.0" encoding="UTF-8"?>
<Relationships xmlns="http://schemas.openxmlformats.org/package/2006/relationships"><Relationship Id="rId1" Type="http://schemas.openxmlformats.org/officeDocument/2006/relationships/image" Target="../media/image1.png"/></Relationships>

</file>

<file path=xl/drawings/_rels/drawing2.xml.rels><?xml version="1.0" encoding="UTF-8"?>
<Relationships xmlns="http://schemas.openxmlformats.org/package/2006/relationships"><Relationship Id="rId1" Type="http://schemas.openxmlformats.org/officeDocument/2006/relationships/image" Target="../media/image1.jpeg"/><Relationship Id="rId2" Type="http://schemas.openxmlformats.org/officeDocument/2006/relationships/image" Target="../media/image2.jpeg"/><Relationship Id="rId3" Type="http://schemas.openxmlformats.org/officeDocument/2006/relationships/image" Target="../media/image3.jpeg"/><Relationship Id="rId4" Type="http://schemas.openxmlformats.org/officeDocument/2006/relationships/image" Target="../media/image4.jpeg"/><Relationship Id="rId5" Type="http://schemas.openxmlformats.org/officeDocument/2006/relationships/image" Target="../media/image5.jpeg"/><Relationship Id="rId6" Type="http://schemas.openxmlformats.org/officeDocument/2006/relationships/image" Target="../media/image6.jpeg"/><Relationship Id="rId7" Type="http://schemas.openxmlformats.org/officeDocument/2006/relationships/image" Target="../media/image7.jpeg"/><Relationship Id="rId8" Type="http://schemas.openxmlformats.org/officeDocument/2006/relationships/image" Target="../media/image8.jpeg"/><Relationship Id="rId9" Type="http://schemas.openxmlformats.org/officeDocument/2006/relationships/image" Target="../media/image9.jpeg"/><Relationship Id="rId10" Type="http://schemas.openxmlformats.org/officeDocument/2006/relationships/image" Target="../media/image10.jpeg"/><Relationship Id="rId11" Type="http://schemas.openxmlformats.org/officeDocument/2006/relationships/image" Target="../media/image11.jpeg"/><Relationship Id="rId12" Type="http://schemas.openxmlformats.org/officeDocument/2006/relationships/image" Target="../media/image12.jpeg"/><Relationship Id="rId13" Type="http://schemas.openxmlformats.org/officeDocument/2006/relationships/image" Target="../media/image13.jpeg"/><Relationship Id="rId14" Type="http://schemas.openxmlformats.org/officeDocument/2006/relationships/image" Target="../media/image14.jpeg"/><Relationship Id="rId15" Type="http://schemas.openxmlformats.org/officeDocument/2006/relationships/image" Target="../media/image15.jpeg"/><Relationship Id="rId16" Type="http://schemas.openxmlformats.org/officeDocument/2006/relationships/image" Target="../media/image16.jpeg"/><Relationship Id="rId17" Type="http://schemas.openxmlformats.org/officeDocument/2006/relationships/image" Target="../media/image17.jpeg"/><Relationship Id="rId18" Type="http://schemas.openxmlformats.org/officeDocument/2006/relationships/image" Target="../media/image18.jpeg"/><Relationship Id="rId19" Type="http://schemas.openxmlformats.org/officeDocument/2006/relationships/image" Target="../media/image19.jpeg"/><Relationship Id="rId20" Type="http://schemas.openxmlformats.org/officeDocument/2006/relationships/image" Target="../media/image20.jpeg"/><Relationship Id="rId21" Type="http://schemas.openxmlformats.org/officeDocument/2006/relationships/image" Target="../media/image21.jpeg"/><Relationship Id="rId22" Type="http://schemas.openxmlformats.org/officeDocument/2006/relationships/image" Target="../media/image22.jpeg"/><Relationship Id="rId23" Type="http://schemas.openxmlformats.org/officeDocument/2006/relationships/image" Target="../media/image23.jpeg"/><Relationship Id="rId24" Type="http://schemas.openxmlformats.org/officeDocument/2006/relationships/image" Target="../media/image24.jpeg"/><Relationship Id="rId25" Type="http://schemas.openxmlformats.org/officeDocument/2006/relationships/image" Target="../media/image25.jpeg"/><Relationship Id="rId26" Type="http://schemas.openxmlformats.org/officeDocument/2006/relationships/image" Target="../media/image26.jpeg"/><Relationship Id="rId27" Type="http://schemas.openxmlformats.org/officeDocument/2006/relationships/image" Target="../media/image27.jpeg"/><Relationship Id="rId28" Type="http://schemas.openxmlformats.org/officeDocument/2006/relationships/image" Target="../media/image28.jpeg"/><Relationship Id="rId29" Type="http://schemas.openxmlformats.org/officeDocument/2006/relationships/image" Target="../media/image29.jpeg"/><Relationship Id="rId30" Type="http://schemas.openxmlformats.org/officeDocument/2006/relationships/image" Target="../media/image2.png"/><Relationship Id="rId31" Type="http://schemas.openxmlformats.org/officeDocument/2006/relationships/image" Target="../media/image3.png"/><Relationship Id="rId32" Type="http://schemas.openxmlformats.org/officeDocument/2006/relationships/image" Target="../media/image30.jpeg"/><Relationship Id="rId33" Type="http://schemas.openxmlformats.org/officeDocument/2006/relationships/image" Target="../media/image31.jpeg"/><Relationship Id="rId34" Type="http://schemas.openxmlformats.org/officeDocument/2006/relationships/image" Target="../media/image32.jpeg"/><Relationship Id="rId35" Type="http://schemas.openxmlformats.org/officeDocument/2006/relationships/image" Target="../media/image33.jpeg"/><Relationship Id="rId36" Type="http://schemas.openxmlformats.org/officeDocument/2006/relationships/image" Target="../media/image34.jpeg"/><Relationship Id="rId37" Type="http://schemas.openxmlformats.org/officeDocument/2006/relationships/image" Target="../media/image35.jpeg"/><Relationship Id="rId38" Type="http://schemas.openxmlformats.org/officeDocument/2006/relationships/image" Target="../media/image36.jpeg"/><Relationship Id="rId39" Type="http://schemas.openxmlformats.org/officeDocument/2006/relationships/image" Target="../media/image37.jpeg"/><Relationship Id="rId40" Type="http://schemas.openxmlformats.org/officeDocument/2006/relationships/image" Target="../media/image38.jpeg"/><Relationship Id="rId41" Type="http://schemas.openxmlformats.org/officeDocument/2006/relationships/image" Target="../media/image39.jpeg"/><Relationship Id="rId42" Type="http://schemas.openxmlformats.org/officeDocument/2006/relationships/image" Target="../media/image40.jpeg"/><Relationship Id="rId43" Type="http://schemas.openxmlformats.org/officeDocument/2006/relationships/image" Target="../media/image41.jpeg"/><Relationship Id="rId44" Type="http://schemas.openxmlformats.org/officeDocument/2006/relationships/image" Target="../media/image42.jpeg"/><Relationship Id="rId45" Type="http://schemas.openxmlformats.org/officeDocument/2006/relationships/image" Target="../media/image43.jpeg"/><Relationship Id="rId46" Type="http://schemas.openxmlformats.org/officeDocument/2006/relationships/image" Target="../media/image44.jpeg"/><Relationship Id="rId47" Type="http://schemas.openxmlformats.org/officeDocument/2006/relationships/image" Target="../media/image45.jpeg"/><Relationship Id="rId48" Type="http://schemas.openxmlformats.org/officeDocument/2006/relationships/image" Target="../media/image46.jpeg"/><Relationship Id="rId49" Type="http://schemas.openxmlformats.org/officeDocument/2006/relationships/image" Target="../media/image47.jpeg"/><Relationship Id="rId50" Type="http://schemas.openxmlformats.org/officeDocument/2006/relationships/image" Target="../media/image48.jpeg"/><Relationship Id="rId51" Type="http://schemas.openxmlformats.org/officeDocument/2006/relationships/image" Target="../media/image49.jpeg"/><Relationship Id="rId52" Type="http://schemas.openxmlformats.org/officeDocument/2006/relationships/image" Target="../media/image50.jpeg"/><Relationship Id="rId53" Type="http://schemas.openxmlformats.org/officeDocument/2006/relationships/image" Target="../media/image51.jpeg"/><Relationship Id="rId54" Type="http://schemas.openxmlformats.org/officeDocument/2006/relationships/image" Target="../media/image52.jpeg"/><Relationship Id="rId55" Type="http://schemas.openxmlformats.org/officeDocument/2006/relationships/image" Target="../media/image53.jpeg"/><Relationship Id="rId56" Type="http://schemas.openxmlformats.org/officeDocument/2006/relationships/image" Target="../media/image54.jpeg"/><Relationship Id="rId57" Type="http://schemas.openxmlformats.org/officeDocument/2006/relationships/image" Target="../media/image55.jpeg"/><Relationship Id="rId58" Type="http://schemas.openxmlformats.org/officeDocument/2006/relationships/image" Target="../media/image56.jpeg"/><Relationship Id="rId59" Type="http://schemas.openxmlformats.org/officeDocument/2006/relationships/image" Target="../media/image57.jpeg"/><Relationship Id="rId60" Type="http://schemas.openxmlformats.org/officeDocument/2006/relationships/image" Target="../media/image58.jpeg"/><Relationship Id="rId61" Type="http://schemas.openxmlformats.org/officeDocument/2006/relationships/image" Target="../media/image59.jpeg"/><Relationship Id="rId62" Type="http://schemas.openxmlformats.org/officeDocument/2006/relationships/image" Target="../media/image60.jpeg"/></Relationships>

</file>

<file path=xl/drawings/_rels/drawing3.xml.rels><?xml version="1.0" encoding="UTF-8"?>
<Relationships xmlns="http://schemas.openxmlformats.org/package/2006/relationships"><Relationship Id="rId1" Type="http://schemas.openxmlformats.org/officeDocument/2006/relationships/image" Target="../media/image61.jpeg"/><Relationship Id="rId2" Type="http://schemas.openxmlformats.org/officeDocument/2006/relationships/image" Target="../media/image62.jpeg"/><Relationship Id="rId3" Type="http://schemas.openxmlformats.org/officeDocument/2006/relationships/image" Target="../media/image63.jpeg"/><Relationship Id="rId4" Type="http://schemas.openxmlformats.org/officeDocument/2006/relationships/image" Target="../media/image64.jpeg"/><Relationship Id="rId5" Type="http://schemas.openxmlformats.org/officeDocument/2006/relationships/image" Target="../media/image65.jpeg"/><Relationship Id="rId6" Type="http://schemas.openxmlformats.org/officeDocument/2006/relationships/image" Target="../media/image66.jpeg"/><Relationship Id="rId7" Type="http://schemas.openxmlformats.org/officeDocument/2006/relationships/image" Target="../media/image67.jpeg"/><Relationship Id="rId8" Type="http://schemas.openxmlformats.org/officeDocument/2006/relationships/image" Target="../media/image68.jpeg"/><Relationship Id="rId9" Type="http://schemas.openxmlformats.org/officeDocument/2006/relationships/image" Target="../media/image69.jpeg"/><Relationship Id="rId10" Type="http://schemas.openxmlformats.org/officeDocument/2006/relationships/image" Target="../media/image70.jpeg"/><Relationship Id="rId11" Type="http://schemas.openxmlformats.org/officeDocument/2006/relationships/image" Target="../media/image71.jpeg"/><Relationship Id="rId12" Type="http://schemas.openxmlformats.org/officeDocument/2006/relationships/image" Target="../media/image72.jpeg"/><Relationship Id="rId13" Type="http://schemas.openxmlformats.org/officeDocument/2006/relationships/image" Target="../media/image73.jpeg"/><Relationship Id="rId14" Type="http://schemas.openxmlformats.org/officeDocument/2006/relationships/image" Target="../media/image74.jpeg"/><Relationship Id="rId15" Type="http://schemas.openxmlformats.org/officeDocument/2006/relationships/image" Target="../media/image75.jpeg"/><Relationship Id="rId16" Type="http://schemas.openxmlformats.org/officeDocument/2006/relationships/image" Target="../media/image76.jpeg"/><Relationship Id="rId17" Type="http://schemas.openxmlformats.org/officeDocument/2006/relationships/image" Target="../media/image77.jpeg"/><Relationship Id="rId18" Type="http://schemas.openxmlformats.org/officeDocument/2006/relationships/image" Target="../media/image78.jpeg"/><Relationship Id="rId19" Type="http://schemas.openxmlformats.org/officeDocument/2006/relationships/image" Target="../media/image79.jpeg"/><Relationship Id="rId20" Type="http://schemas.openxmlformats.org/officeDocument/2006/relationships/image" Target="../media/image80.jpeg"/><Relationship Id="rId21" Type="http://schemas.openxmlformats.org/officeDocument/2006/relationships/image" Target="../media/image81.jpeg"/><Relationship Id="rId22" Type="http://schemas.openxmlformats.org/officeDocument/2006/relationships/image" Target="../media/image82.jpeg"/><Relationship Id="rId23" Type="http://schemas.openxmlformats.org/officeDocument/2006/relationships/image" Target="../media/image4.png"/><Relationship Id="rId24" Type="http://schemas.openxmlformats.org/officeDocument/2006/relationships/image" Target="../media/image5.png"/><Relationship Id="rId25" Type="http://schemas.openxmlformats.org/officeDocument/2006/relationships/image" Target="../media/image6.png"/><Relationship Id="rId26" Type="http://schemas.openxmlformats.org/officeDocument/2006/relationships/image" Target="../media/image7.png"/><Relationship Id="rId27" Type="http://schemas.openxmlformats.org/officeDocument/2006/relationships/image" Target="../media/image8.png"/><Relationship Id="rId28" Type="http://schemas.openxmlformats.org/officeDocument/2006/relationships/image" Target="../media/image9.png"/><Relationship Id="rId29" Type="http://schemas.openxmlformats.org/officeDocument/2006/relationships/image" Target="../media/image10.png"/><Relationship Id="rId30" Type="http://schemas.openxmlformats.org/officeDocument/2006/relationships/image" Target="../media/image11.png"/><Relationship Id="rId31" Type="http://schemas.openxmlformats.org/officeDocument/2006/relationships/image" Target="../media/image12.png"/><Relationship Id="rId32" Type="http://schemas.openxmlformats.org/officeDocument/2006/relationships/image" Target="../media/image13.png"/><Relationship Id="rId33" Type="http://schemas.openxmlformats.org/officeDocument/2006/relationships/image" Target="../media/image14.png"/><Relationship Id="rId34" Type="http://schemas.openxmlformats.org/officeDocument/2006/relationships/image" Target="../media/image15.png"/><Relationship Id="rId35" Type="http://schemas.openxmlformats.org/officeDocument/2006/relationships/image" Target="../media/image16.png"/><Relationship Id="rId36" Type="http://schemas.openxmlformats.org/officeDocument/2006/relationships/image" Target="../media/image17.png"/><Relationship Id="rId37" Type="http://schemas.openxmlformats.org/officeDocument/2006/relationships/image" Target="../media/image18.png"/><Relationship Id="rId38" Type="http://schemas.openxmlformats.org/officeDocument/2006/relationships/image" Target="../media/image19.png"/><Relationship Id="rId39" Type="http://schemas.openxmlformats.org/officeDocument/2006/relationships/image" Target="../media/image20.png"/><Relationship Id="rId40" Type="http://schemas.openxmlformats.org/officeDocument/2006/relationships/image" Target="../media/image21.png"/><Relationship Id="rId41" Type="http://schemas.openxmlformats.org/officeDocument/2006/relationships/image" Target="../media/image22.png"/><Relationship Id="rId42" Type="http://schemas.openxmlformats.org/officeDocument/2006/relationships/image" Target="../media/image23.png"/><Relationship Id="rId43" Type="http://schemas.openxmlformats.org/officeDocument/2006/relationships/image" Target="../media/image24.png"/><Relationship Id="rId44" Type="http://schemas.openxmlformats.org/officeDocument/2006/relationships/image" Target="../media/image25.png"/><Relationship Id="rId45" Type="http://schemas.openxmlformats.org/officeDocument/2006/relationships/image" Target="../media/image26.png"/><Relationship Id="rId46" Type="http://schemas.openxmlformats.org/officeDocument/2006/relationships/image" Target="../media/image27.png"/><Relationship Id="rId47" Type="http://schemas.openxmlformats.org/officeDocument/2006/relationships/image" Target="../media/image28.png"/><Relationship Id="rId48" Type="http://schemas.openxmlformats.org/officeDocument/2006/relationships/image" Target="../media/image29.png"/><Relationship Id="rId49" Type="http://schemas.openxmlformats.org/officeDocument/2006/relationships/image" Target="../media/image30.png"/><Relationship Id="rId50" Type="http://schemas.openxmlformats.org/officeDocument/2006/relationships/image" Target="../media/image31.png"/><Relationship Id="rId51" Type="http://schemas.openxmlformats.org/officeDocument/2006/relationships/image" Target="../media/image32.png"/><Relationship Id="rId52" Type="http://schemas.openxmlformats.org/officeDocument/2006/relationships/image" Target="../media/image33.png"/><Relationship Id="rId53" Type="http://schemas.openxmlformats.org/officeDocument/2006/relationships/image" Target="../media/image34.png"/><Relationship Id="rId54" Type="http://schemas.openxmlformats.org/officeDocument/2006/relationships/image" Target="../media/image35.png"/><Relationship Id="rId55" Type="http://schemas.openxmlformats.org/officeDocument/2006/relationships/image" Target="../media/image36.png"/><Relationship Id="rId56" Type="http://schemas.openxmlformats.org/officeDocument/2006/relationships/image" Target="../media/image37.png"/><Relationship Id="rId57" Type="http://schemas.openxmlformats.org/officeDocument/2006/relationships/image" Target="../media/image38.png"/><Relationship Id="rId58" Type="http://schemas.openxmlformats.org/officeDocument/2006/relationships/image" Target="../media/image39.png"/><Relationship Id="rId59" Type="http://schemas.openxmlformats.org/officeDocument/2006/relationships/image" Target="../media/image40.png"/><Relationship Id="rId60" Type="http://schemas.openxmlformats.org/officeDocument/2006/relationships/image" Target="../media/image41.png"/><Relationship Id="rId61" Type="http://schemas.openxmlformats.org/officeDocument/2006/relationships/image" Target="../media/image42.png"/><Relationship Id="rId62" Type="http://schemas.openxmlformats.org/officeDocument/2006/relationships/image" Target="../media/image43.png"/><Relationship Id="rId63" Type="http://schemas.openxmlformats.org/officeDocument/2006/relationships/image" Target="../media/image44.png"/><Relationship Id="rId64" Type="http://schemas.openxmlformats.org/officeDocument/2006/relationships/image" Target="../media/image45.png"/><Relationship Id="rId65" Type="http://schemas.openxmlformats.org/officeDocument/2006/relationships/image" Target="../media/image46.png"/><Relationship Id="rId66" Type="http://schemas.openxmlformats.org/officeDocument/2006/relationships/image" Target="../media/image47.png"/><Relationship Id="rId67" Type="http://schemas.openxmlformats.org/officeDocument/2006/relationships/image" Target="../media/image48.png"/><Relationship Id="rId68" Type="http://schemas.openxmlformats.org/officeDocument/2006/relationships/image" Target="../media/image49.png"/><Relationship Id="rId69" Type="http://schemas.openxmlformats.org/officeDocument/2006/relationships/image" Target="../media/image50.png"/><Relationship Id="rId70" Type="http://schemas.openxmlformats.org/officeDocument/2006/relationships/image" Target="../media/image51.png"/><Relationship Id="rId71" Type="http://schemas.openxmlformats.org/officeDocument/2006/relationships/image" Target="../media/image52.png"/><Relationship Id="rId72" Type="http://schemas.openxmlformats.org/officeDocument/2006/relationships/image" Target="../media/image53.png"/><Relationship Id="rId73" Type="http://schemas.openxmlformats.org/officeDocument/2006/relationships/image" Target="../media/image54.png"/><Relationship Id="rId74" Type="http://schemas.openxmlformats.org/officeDocument/2006/relationships/image" Target="../media/image55.png"/><Relationship Id="rId75" Type="http://schemas.openxmlformats.org/officeDocument/2006/relationships/image" Target="../media/image56.png"/><Relationship Id="rId76" Type="http://schemas.openxmlformats.org/officeDocument/2006/relationships/image" Target="../media/image57.png"/><Relationship Id="rId77" Type="http://schemas.openxmlformats.org/officeDocument/2006/relationships/image" Target="../media/image58.png"/><Relationship Id="rId78" Type="http://schemas.openxmlformats.org/officeDocument/2006/relationships/image" Target="../media/image59.png"/><Relationship Id="rId79" Type="http://schemas.openxmlformats.org/officeDocument/2006/relationships/image" Target="../media/image60.png"/><Relationship Id="rId80" Type="http://schemas.openxmlformats.org/officeDocument/2006/relationships/image" Target="../media/image61.png"/><Relationship Id="rId81" Type="http://schemas.openxmlformats.org/officeDocument/2006/relationships/image" Target="../media/image62.png"/><Relationship Id="rId82" Type="http://schemas.openxmlformats.org/officeDocument/2006/relationships/image" Target="../media/image63.png"/><Relationship Id="rId83" Type="http://schemas.openxmlformats.org/officeDocument/2006/relationships/image" Target="../media/image64.png"/><Relationship Id="rId84" Type="http://schemas.openxmlformats.org/officeDocument/2006/relationships/image" Target="../media/image65.png"/><Relationship Id="rId85" Type="http://schemas.openxmlformats.org/officeDocument/2006/relationships/image" Target="../media/image66.png"/><Relationship Id="rId86" Type="http://schemas.openxmlformats.org/officeDocument/2006/relationships/image" Target="../media/image67.png"/><Relationship Id="rId87" Type="http://schemas.openxmlformats.org/officeDocument/2006/relationships/image" Target="../media/image68.png"/><Relationship Id="rId88" Type="http://schemas.openxmlformats.org/officeDocument/2006/relationships/image" Target="../media/image69.png"/><Relationship Id="rId89" Type="http://schemas.openxmlformats.org/officeDocument/2006/relationships/image" Target="../media/image70.png"/><Relationship Id="rId90" Type="http://schemas.openxmlformats.org/officeDocument/2006/relationships/image" Target="../media/image71.png"/><Relationship Id="rId91" Type="http://schemas.openxmlformats.org/officeDocument/2006/relationships/image" Target="../media/image72.png"/><Relationship Id="rId92" Type="http://schemas.openxmlformats.org/officeDocument/2006/relationships/image" Target="../media/image73.png"/><Relationship Id="rId93" Type="http://schemas.openxmlformats.org/officeDocument/2006/relationships/image" Target="../media/image74.png"/><Relationship Id="rId94" Type="http://schemas.openxmlformats.org/officeDocument/2006/relationships/image" Target="../media/image75.png"/><Relationship Id="rId95" Type="http://schemas.openxmlformats.org/officeDocument/2006/relationships/image" Target="../media/image76.png"/><Relationship Id="rId96" Type="http://schemas.openxmlformats.org/officeDocument/2006/relationships/image" Target="../media/image77.png"/><Relationship Id="rId97" Type="http://schemas.openxmlformats.org/officeDocument/2006/relationships/image" Target="../media/image78.png"/><Relationship Id="rId98" Type="http://schemas.openxmlformats.org/officeDocument/2006/relationships/image" Target="../media/image79.png"/><Relationship Id="rId99" Type="http://schemas.openxmlformats.org/officeDocument/2006/relationships/image" Target="../media/image80.png"/><Relationship Id="rId100" Type="http://schemas.openxmlformats.org/officeDocument/2006/relationships/image" Target="../media/image81.png"/><Relationship Id="rId101" Type="http://schemas.openxmlformats.org/officeDocument/2006/relationships/image" Target="../media/image82.png"/><Relationship Id="rId102" Type="http://schemas.openxmlformats.org/officeDocument/2006/relationships/image" Target="../media/image83.png"/><Relationship Id="rId103" Type="http://schemas.openxmlformats.org/officeDocument/2006/relationships/image" Target="../media/image84.png"/><Relationship Id="rId104" Type="http://schemas.openxmlformats.org/officeDocument/2006/relationships/image" Target="../media/image85.png"/><Relationship Id="rId105" Type="http://schemas.openxmlformats.org/officeDocument/2006/relationships/image" Target="../media/image86.png"/><Relationship Id="rId106" Type="http://schemas.openxmlformats.org/officeDocument/2006/relationships/image" Target="../media/image87.png"/><Relationship Id="rId107" Type="http://schemas.openxmlformats.org/officeDocument/2006/relationships/image" Target="../media/image88.png"/><Relationship Id="rId108" Type="http://schemas.openxmlformats.org/officeDocument/2006/relationships/image" Target="../media/image89.png"/><Relationship Id="rId109" Type="http://schemas.openxmlformats.org/officeDocument/2006/relationships/image" Target="../media/image90.png"/><Relationship Id="rId110" Type="http://schemas.openxmlformats.org/officeDocument/2006/relationships/image" Target="../media/image91.png"/><Relationship Id="rId111" Type="http://schemas.openxmlformats.org/officeDocument/2006/relationships/image" Target="../media/image92.png"/><Relationship Id="rId112" Type="http://schemas.openxmlformats.org/officeDocument/2006/relationships/image" Target="../media/image93.png"/><Relationship Id="rId113" Type="http://schemas.openxmlformats.org/officeDocument/2006/relationships/image" Target="../media/image94.png"/><Relationship Id="rId114" Type="http://schemas.openxmlformats.org/officeDocument/2006/relationships/image" Target="../media/image95.png"/><Relationship Id="rId115" Type="http://schemas.openxmlformats.org/officeDocument/2006/relationships/image" Target="../media/image96.png"/><Relationship Id="rId116" Type="http://schemas.openxmlformats.org/officeDocument/2006/relationships/image" Target="../media/image97.png"/><Relationship Id="rId117" Type="http://schemas.openxmlformats.org/officeDocument/2006/relationships/image" Target="../media/image98.png"/><Relationship Id="rId118" Type="http://schemas.openxmlformats.org/officeDocument/2006/relationships/image" Target="../media/image99.png"/><Relationship Id="rId119" Type="http://schemas.openxmlformats.org/officeDocument/2006/relationships/image" Target="../media/image100.png"/><Relationship Id="rId120" Type="http://schemas.openxmlformats.org/officeDocument/2006/relationships/image" Target="../media/image101.png"/><Relationship Id="rId121" Type="http://schemas.openxmlformats.org/officeDocument/2006/relationships/image" Target="../media/image102.png"/><Relationship Id="rId122" Type="http://schemas.openxmlformats.org/officeDocument/2006/relationships/image" Target="../media/image103.png"/><Relationship Id="rId123" Type="http://schemas.openxmlformats.org/officeDocument/2006/relationships/image" Target="../media/image104.png"/><Relationship Id="rId124" Type="http://schemas.openxmlformats.org/officeDocument/2006/relationships/image" Target="../media/image105.png"/><Relationship Id="rId125" Type="http://schemas.openxmlformats.org/officeDocument/2006/relationships/image" Target="../media/image106.png"/><Relationship Id="rId126" Type="http://schemas.openxmlformats.org/officeDocument/2006/relationships/image" Target="../media/image107.png"/><Relationship Id="rId127" Type="http://schemas.openxmlformats.org/officeDocument/2006/relationships/image" Target="../media/image83.jpeg"/><Relationship Id="rId128" Type="http://schemas.openxmlformats.org/officeDocument/2006/relationships/image" Target="../media/image84.jpeg"/><Relationship Id="rId129" Type="http://schemas.openxmlformats.org/officeDocument/2006/relationships/image" Target="../media/image85.jpeg"/><Relationship Id="rId130" Type="http://schemas.openxmlformats.org/officeDocument/2006/relationships/image" Target="../media/image86.jpeg"/><Relationship Id="rId131" Type="http://schemas.openxmlformats.org/officeDocument/2006/relationships/image" Target="../media/image87.jpeg"/><Relationship Id="rId132" Type="http://schemas.openxmlformats.org/officeDocument/2006/relationships/image" Target="../media/image88.jpeg"/><Relationship Id="rId133" Type="http://schemas.openxmlformats.org/officeDocument/2006/relationships/image" Target="../media/image89.jpeg"/><Relationship Id="rId134" Type="http://schemas.openxmlformats.org/officeDocument/2006/relationships/image" Target="../media/image90.jpeg"/><Relationship Id="rId135" Type="http://schemas.openxmlformats.org/officeDocument/2006/relationships/image" Target="../media/image91.jpeg"/><Relationship Id="rId136" Type="http://schemas.openxmlformats.org/officeDocument/2006/relationships/image" Target="../media/image92.jpeg"/><Relationship Id="rId137" Type="http://schemas.openxmlformats.org/officeDocument/2006/relationships/image" Target="../media/image93.jpeg"/><Relationship Id="rId138" Type="http://schemas.openxmlformats.org/officeDocument/2006/relationships/image" Target="../media/image94.jpeg"/><Relationship Id="rId139" Type="http://schemas.openxmlformats.org/officeDocument/2006/relationships/image" Target="../media/image108.png"/><Relationship Id="rId140" Type="http://schemas.openxmlformats.org/officeDocument/2006/relationships/image" Target="../media/image95.jpeg"/><Relationship Id="rId141" Type="http://schemas.openxmlformats.org/officeDocument/2006/relationships/image" Target="../media/image96.jpeg"/><Relationship Id="rId142" Type="http://schemas.openxmlformats.org/officeDocument/2006/relationships/image" Target="../media/image97.jpeg"/><Relationship Id="rId143" Type="http://schemas.openxmlformats.org/officeDocument/2006/relationships/image" Target="../media/image98.jpeg"/><Relationship Id="rId144" Type="http://schemas.openxmlformats.org/officeDocument/2006/relationships/image" Target="../media/image99.jpeg"/><Relationship Id="rId145" Type="http://schemas.openxmlformats.org/officeDocument/2006/relationships/image" Target="../media/image100.jpeg"/><Relationship Id="rId146" Type="http://schemas.openxmlformats.org/officeDocument/2006/relationships/image" Target="../media/image101.jpeg"/><Relationship Id="rId147" Type="http://schemas.openxmlformats.org/officeDocument/2006/relationships/image" Target="../media/image102.jpeg"/><Relationship Id="rId148" Type="http://schemas.openxmlformats.org/officeDocument/2006/relationships/image" Target="../media/image103.jpeg"/><Relationship Id="rId149" Type="http://schemas.openxmlformats.org/officeDocument/2006/relationships/image" Target="../media/image104.jpeg"/><Relationship Id="rId150" Type="http://schemas.openxmlformats.org/officeDocument/2006/relationships/image" Target="../media/image105.jpeg"/><Relationship Id="rId151" Type="http://schemas.openxmlformats.org/officeDocument/2006/relationships/image" Target="../media/image106.jpeg"/><Relationship Id="rId152" Type="http://schemas.openxmlformats.org/officeDocument/2006/relationships/image" Target="../media/image107.jpeg"/><Relationship Id="rId153" Type="http://schemas.openxmlformats.org/officeDocument/2006/relationships/image" Target="../media/image108.jpeg"/><Relationship Id="rId154" Type="http://schemas.openxmlformats.org/officeDocument/2006/relationships/image" Target="../media/image109.jpeg"/><Relationship Id="rId155" Type="http://schemas.openxmlformats.org/officeDocument/2006/relationships/image" Target="../media/image110.jpeg"/><Relationship Id="rId156" Type="http://schemas.openxmlformats.org/officeDocument/2006/relationships/image" Target="../media/image111.jpeg"/><Relationship Id="rId157" Type="http://schemas.openxmlformats.org/officeDocument/2006/relationships/image" Target="../media/image112.jpeg"/><Relationship Id="rId158" Type="http://schemas.openxmlformats.org/officeDocument/2006/relationships/image" Target="../media/image113.jpeg"/><Relationship Id="rId159" Type="http://schemas.openxmlformats.org/officeDocument/2006/relationships/image" Target="../media/image114.jpeg"/><Relationship Id="rId160" Type="http://schemas.openxmlformats.org/officeDocument/2006/relationships/image" Target="../media/image115.jpeg"/><Relationship Id="rId161" Type="http://schemas.openxmlformats.org/officeDocument/2006/relationships/image" Target="../media/image116.jpeg"/><Relationship Id="rId162" Type="http://schemas.openxmlformats.org/officeDocument/2006/relationships/image" Target="../media/image117.jpeg"/><Relationship Id="rId163" Type="http://schemas.openxmlformats.org/officeDocument/2006/relationships/image" Target="../media/image118.jpeg"/><Relationship Id="rId164" Type="http://schemas.openxmlformats.org/officeDocument/2006/relationships/image" Target="../media/image119.jpeg"/><Relationship Id="rId165" Type="http://schemas.openxmlformats.org/officeDocument/2006/relationships/image" Target="../media/image120.jpeg"/></Relationships>

</file>

<file path=xl/drawings/_rels/drawing4.xml.rels><?xml version="1.0" encoding="UTF-8"?>
<Relationships xmlns="http://schemas.openxmlformats.org/package/2006/relationships"><Relationship Id="rId1" Type="http://schemas.openxmlformats.org/officeDocument/2006/relationships/image" Target="../media/image121.jpeg"/><Relationship Id="rId2" Type="http://schemas.openxmlformats.org/officeDocument/2006/relationships/image" Target="../media/image122.jpeg"/><Relationship Id="rId3" Type="http://schemas.openxmlformats.org/officeDocument/2006/relationships/image" Target="../media/image123.jpeg"/><Relationship Id="rId4" Type="http://schemas.openxmlformats.org/officeDocument/2006/relationships/image" Target="../media/image124.jpeg"/><Relationship Id="rId5" Type="http://schemas.openxmlformats.org/officeDocument/2006/relationships/image" Target="../media/image125.jpeg"/><Relationship Id="rId6" Type="http://schemas.openxmlformats.org/officeDocument/2006/relationships/image" Target="../media/image126.jpeg"/><Relationship Id="rId7" Type="http://schemas.openxmlformats.org/officeDocument/2006/relationships/image" Target="../media/image127.jpeg"/><Relationship Id="rId8" Type="http://schemas.openxmlformats.org/officeDocument/2006/relationships/image" Target="../media/image128.jpeg"/><Relationship Id="rId9" Type="http://schemas.openxmlformats.org/officeDocument/2006/relationships/image" Target="../media/image129.jpeg"/><Relationship Id="rId10" Type="http://schemas.openxmlformats.org/officeDocument/2006/relationships/image" Target="../media/image130.jpeg"/><Relationship Id="rId11" Type="http://schemas.openxmlformats.org/officeDocument/2006/relationships/image" Target="../media/image131.jpeg"/><Relationship Id="rId12" Type="http://schemas.openxmlformats.org/officeDocument/2006/relationships/image" Target="../media/image132.jpeg"/><Relationship Id="rId13" Type="http://schemas.openxmlformats.org/officeDocument/2006/relationships/image" Target="../media/image133.jpeg"/><Relationship Id="rId14" Type="http://schemas.openxmlformats.org/officeDocument/2006/relationships/image" Target="../media/image134.jpeg"/><Relationship Id="rId15" Type="http://schemas.openxmlformats.org/officeDocument/2006/relationships/image" Target="../media/image135.jpeg"/><Relationship Id="rId16" Type="http://schemas.openxmlformats.org/officeDocument/2006/relationships/image" Target="../media/image136.jpeg"/><Relationship Id="rId17" Type="http://schemas.openxmlformats.org/officeDocument/2006/relationships/image" Target="../media/image137.jpeg"/><Relationship Id="rId18" Type="http://schemas.openxmlformats.org/officeDocument/2006/relationships/image" Target="../media/image138.jpeg"/><Relationship Id="rId19" Type="http://schemas.openxmlformats.org/officeDocument/2006/relationships/image" Target="../media/image139.jpeg"/><Relationship Id="rId20" Type="http://schemas.openxmlformats.org/officeDocument/2006/relationships/image" Target="../media/image140.jpeg"/><Relationship Id="rId21" Type="http://schemas.openxmlformats.org/officeDocument/2006/relationships/image" Target="../media/image141.jpeg"/><Relationship Id="rId22" Type="http://schemas.openxmlformats.org/officeDocument/2006/relationships/image" Target="../media/image142.jpeg"/><Relationship Id="rId23" Type="http://schemas.openxmlformats.org/officeDocument/2006/relationships/image" Target="../media/image143.jpeg"/><Relationship Id="rId24" Type="http://schemas.openxmlformats.org/officeDocument/2006/relationships/image" Target="../media/image144.jpeg"/><Relationship Id="rId25" Type="http://schemas.openxmlformats.org/officeDocument/2006/relationships/image" Target="../media/image145.jpeg"/><Relationship Id="rId26" Type="http://schemas.openxmlformats.org/officeDocument/2006/relationships/image" Target="../media/image146.jpeg"/><Relationship Id="rId27" Type="http://schemas.openxmlformats.org/officeDocument/2006/relationships/image" Target="../media/image147.jpeg"/><Relationship Id="rId28" Type="http://schemas.openxmlformats.org/officeDocument/2006/relationships/image" Target="../media/image148.jpeg"/><Relationship Id="rId29" Type="http://schemas.openxmlformats.org/officeDocument/2006/relationships/image" Target="../media/image149.jpeg"/><Relationship Id="rId30" Type="http://schemas.openxmlformats.org/officeDocument/2006/relationships/image" Target="../media/image150.jpeg"/><Relationship Id="rId31" Type="http://schemas.openxmlformats.org/officeDocument/2006/relationships/image" Target="../media/image151.jpeg"/><Relationship Id="rId32" Type="http://schemas.openxmlformats.org/officeDocument/2006/relationships/image" Target="../media/image152.jpeg"/><Relationship Id="rId33" Type="http://schemas.openxmlformats.org/officeDocument/2006/relationships/image" Target="../media/image153.jpeg"/><Relationship Id="rId34" Type="http://schemas.openxmlformats.org/officeDocument/2006/relationships/image" Target="../media/image154.jpeg"/><Relationship Id="rId35" Type="http://schemas.openxmlformats.org/officeDocument/2006/relationships/image" Target="../media/image155.jpeg"/><Relationship Id="rId36" Type="http://schemas.openxmlformats.org/officeDocument/2006/relationships/image" Target="../media/image156.jpeg"/><Relationship Id="rId37" Type="http://schemas.openxmlformats.org/officeDocument/2006/relationships/image" Target="../media/image157.jpeg"/><Relationship Id="rId38" Type="http://schemas.openxmlformats.org/officeDocument/2006/relationships/image" Target="../media/image158.jpeg"/><Relationship Id="rId39" Type="http://schemas.openxmlformats.org/officeDocument/2006/relationships/image" Target="../media/image159.jpeg"/><Relationship Id="rId40" Type="http://schemas.openxmlformats.org/officeDocument/2006/relationships/image" Target="../media/image160.jpeg"/><Relationship Id="rId41" Type="http://schemas.openxmlformats.org/officeDocument/2006/relationships/image" Target="../media/image161.jpeg"/></Relationships>

</file>

<file path=xl/drawings/_rels/drawing5.xml.rels><?xml version="1.0" encoding="UTF-8"?>
<Relationships xmlns="http://schemas.openxmlformats.org/package/2006/relationships"><Relationship Id="rId1" Type="http://schemas.openxmlformats.org/officeDocument/2006/relationships/image" Target="../media/image109.png"/><Relationship Id="rId2" Type="http://schemas.openxmlformats.org/officeDocument/2006/relationships/image" Target="../media/image110.png"/><Relationship Id="rId3" Type="http://schemas.openxmlformats.org/officeDocument/2006/relationships/image" Target="../media/image111.png"/><Relationship Id="rId4" Type="http://schemas.openxmlformats.org/officeDocument/2006/relationships/image" Target="../media/image112.png"/><Relationship Id="rId5" Type="http://schemas.openxmlformats.org/officeDocument/2006/relationships/image" Target="../media/image113.png"/><Relationship Id="rId6" Type="http://schemas.openxmlformats.org/officeDocument/2006/relationships/image" Target="../media/image114.png"/><Relationship Id="rId7" Type="http://schemas.openxmlformats.org/officeDocument/2006/relationships/image" Target="../media/image115.png"/><Relationship Id="rId8" Type="http://schemas.openxmlformats.org/officeDocument/2006/relationships/image" Target="../media/image116.png"/><Relationship Id="rId9" Type="http://schemas.openxmlformats.org/officeDocument/2006/relationships/image" Target="../media/image117.png"/><Relationship Id="rId10" Type="http://schemas.openxmlformats.org/officeDocument/2006/relationships/image" Target="../media/image118.png"/><Relationship Id="rId11" Type="http://schemas.openxmlformats.org/officeDocument/2006/relationships/image" Target="../media/image119.png"/><Relationship Id="rId12" Type="http://schemas.openxmlformats.org/officeDocument/2006/relationships/image" Target="../media/image120.png"/><Relationship Id="rId13" Type="http://schemas.openxmlformats.org/officeDocument/2006/relationships/image" Target="../media/image121.png"/><Relationship Id="rId14" Type="http://schemas.openxmlformats.org/officeDocument/2006/relationships/image" Target="../media/image122.png"/><Relationship Id="rId15" Type="http://schemas.openxmlformats.org/officeDocument/2006/relationships/image" Target="../media/image123.png"/><Relationship Id="rId16" Type="http://schemas.openxmlformats.org/officeDocument/2006/relationships/image" Target="../media/image124.png"/><Relationship Id="rId17" Type="http://schemas.openxmlformats.org/officeDocument/2006/relationships/image" Target="../media/image125.png"/><Relationship Id="rId18" Type="http://schemas.openxmlformats.org/officeDocument/2006/relationships/image" Target="../media/image126.png"/><Relationship Id="rId19" Type="http://schemas.openxmlformats.org/officeDocument/2006/relationships/image" Target="../media/image127.png"/><Relationship Id="rId20" Type="http://schemas.openxmlformats.org/officeDocument/2006/relationships/image" Target="../media/image128.png"/><Relationship Id="rId21" Type="http://schemas.openxmlformats.org/officeDocument/2006/relationships/image" Target="../media/image129.png"/><Relationship Id="rId22" Type="http://schemas.openxmlformats.org/officeDocument/2006/relationships/image" Target="../media/image130.png"/><Relationship Id="rId23" Type="http://schemas.openxmlformats.org/officeDocument/2006/relationships/image" Target="../media/image162.jpeg"/><Relationship Id="rId24" Type="http://schemas.openxmlformats.org/officeDocument/2006/relationships/image" Target="../media/image163.jpeg"/><Relationship Id="rId25" Type="http://schemas.openxmlformats.org/officeDocument/2006/relationships/image" Target="../media/image164.jpeg"/><Relationship Id="rId26" Type="http://schemas.openxmlformats.org/officeDocument/2006/relationships/image" Target="../media/image165.jpeg"/><Relationship Id="rId27" Type="http://schemas.openxmlformats.org/officeDocument/2006/relationships/image" Target="../media/image166.jpeg"/><Relationship Id="rId28" Type="http://schemas.openxmlformats.org/officeDocument/2006/relationships/image" Target="../media/image167.jpeg"/><Relationship Id="rId29" Type="http://schemas.openxmlformats.org/officeDocument/2006/relationships/image" Target="../media/image168.jpeg"/><Relationship Id="rId30" Type="http://schemas.openxmlformats.org/officeDocument/2006/relationships/image" Target="../media/image169.jpeg"/><Relationship Id="rId31" Type="http://schemas.openxmlformats.org/officeDocument/2006/relationships/image" Target="../media/image170.jpeg"/><Relationship Id="rId32" Type="http://schemas.openxmlformats.org/officeDocument/2006/relationships/image" Target="../media/image171.jpeg"/><Relationship Id="rId33" Type="http://schemas.openxmlformats.org/officeDocument/2006/relationships/image" Target="../media/image172.jpeg"/><Relationship Id="rId34" Type="http://schemas.openxmlformats.org/officeDocument/2006/relationships/image" Target="../media/image173.jpeg"/><Relationship Id="rId35" Type="http://schemas.openxmlformats.org/officeDocument/2006/relationships/image" Target="../media/image174.jpeg"/><Relationship Id="rId36" Type="http://schemas.openxmlformats.org/officeDocument/2006/relationships/image" Target="../media/image175.jpeg"/><Relationship Id="rId37" Type="http://schemas.openxmlformats.org/officeDocument/2006/relationships/image" Target="../media/image176.jpeg"/><Relationship Id="rId38" Type="http://schemas.openxmlformats.org/officeDocument/2006/relationships/image" Target="../media/image177.jpeg"/><Relationship Id="rId39" Type="http://schemas.openxmlformats.org/officeDocument/2006/relationships/image" Target="../media/image178.jpeg"/><Relationship Id="rId40" Type="http://schemas.openxmlformats.org/officeDocument/2006/relationships/image" Target="../media/image179.jpeg"/><Relationship Id="rId41" Type="http://schemas.openxmlformats.org/officeDocument/2006/relationships/image" Target="../media/image180.jpeg"/><Relationship Id="rId42" Type="http://schemas.openxmlformats.org/officeDocument/2006/relationships/image" Target="../media/image181.jpeg"/><Relationship Id="rId43" Type="http://schemas.openxmlformats.org/officeDocument/2006/relationships/image" Target="../media/image182.jpeg"/><Relationship Id="rId44" Type="http://schemas.openxmlformats.org/officeDocument/2006/relationships/image" Target="../media/image183.jpeg"/><Relationship Id="rId45" Type="http://schemas.openxmlformats.org/officeDocument/2006/relationships/image" Target="../media/image184.jpeg"/><Relationship Id="rId46" Type="http://schemas.openxmlformats.org/officeDocument/2006/relationships/image" Target="../media/image185.jpeg"/><Relationship Id="rId47" Type="http://schemas.openxmlformats.org/officeDocument/2006/relationships/image" Target="../media/image186.jpeg"/><Relationship Id="rId48" Type="http://schemas.openxmlformats.org/officeDocument/2006/relationships/image" Target="../media/image187.jpeg"/><Relationship Id="rId49" Type="http://schemas.openxmlformats.org/officeDocument/2006/relationships/image" Target="../media/image188.jpeg"/><Relationship Id="rId50" Type="http://schemas.openxmlformats.org/officeDocument/2006/relationships/image" Target="../media/image189.jpeg"/><Relationship Id="rId51" Type="http://schemas.openxmlformats.org/officeDocument/2006/relationships/image" Target="../media/image190.jpeg"/><Relationship Id="rId52" Type="http://schemas.openxmlformats.org/officeDocument/2006/relationships/image" Target="../media/image191.jpeg"/><Relationship Id="rId53" Type="http://schemas.openxmlformats.org/officeDocument/2006/relationships/image" Target="../media/image192.jpeg"/><Relationship Id="rId54" Type="http://schemas.openxmlformats.org/officeDocument/2006/relationships/image" Target="../media/image193.jpeg"/><Relationship Id="rId55" Type="http://schemas.openxmlformats.org/officeDocument/2006/relationships/image" Target="../media/image194.jpeg"/><Relationship Id="rId56" Type="http://schemas.openxmlformats.org/officeDocument/2006/relationships/image" Target="../media/image195.jpeg"/><Relationship Id="rId57" Type="http://schemas.openxmlformats.org/officeDocument/2006/relationships/image" Target="../media/image131.png"/><Relationship Id="rId58" Type="http://schemas.openxmlformats.org/officeDocument/2006/relationships/image" Target="../media/image132.png"/><Relationship Id="rId59" Type="http://schemas.openxmlformats.org/officeDocument/2006/relationships/image" Target="../media/image133.png"/><Relationship Id="rId60" Type="http://schemas.openxmlformats.org/officeDocument/2006/relationships/image" Target="../media/image134.png"/><Relationship Id="rId61" Type="http://schemas.openxmlformats.org/officeDocument/2006/relationships/image" Target="../media/image135.png"/><Relationship Id="rId62" Type="http://schemas.openxmlformats.org/officeDocument/2006/relationships/image" Target="../media/image136.png"/><Relationship Id="rId63" Type="http://schemas.openxmlformats.org/officeDocument/2006/relationships/image" Target="../media/image137.png"/><Relationship Id="rId64" Type="http://schemas.openxmlformats.org/officeDocument/2006/relationships/image" Target="../media/image138.png"/><Relationship Id="rId65" Type="http://schemas.openxmlformats.org/officeDocument/2006/relationships/image" Target="../media/image139.png"/><Relationship Id="rId66" Type="http://schemas.openxmlformats.org/officeDocument/2006/relationships/image" Target="../media/image140.png"/><Relationship Id="rId67" Type="http://schemas.openxmlformats.org/officeDocument/2006/relationships/image" Target="../media/image141.png"/><Relationship Id="rId68" Type="http://schemas.openxmlformats.org/officeDocument/2006/relationships/image" Target="../media/image142.png"/><Relationship Id="rId69" Type="http://schemas.openxmlformats.org/officeDocument/2006/relationships/image" Target="../media/image143.png"/><Relationship Id="rId70" Type="http://schemas.openxmlformats.org/officeDocument/2006/relationships/image" Target="../media/image144.png"/><Relationship Id="rId71" Type="http://schemas.openxmlformats.org/officeDocument/2006/relationships/image" Target="../media/image145.png"/><Relationship Id="rId72" Type="http://schemas.openxmlformats.org/officeDocument/2006/relationships/image" Target="../media/image146.png"/><Relationship Id="rId73" Type="http://schemas.openxmlformats.org/officeDocument/2006/relationships/image" Target="../media/image147.png"/><Relationship Id="rId74" Type="http://schemas.openxmlformats.org/officeDocument/2006/relationships/image" Target="../media/image148.png"/><Relationship Id="rId75" Type="http://schemas.openxmlformats.org/officeDocument/2006/relationships/image" Target="../media/image149.png"/><Relationship Id="rId76" Type="http://schemas.openxmlformats.org/officeDocument/2006/relationships/image" Target="../media/image150.png"/><Relationship Id="rId77" Type="http://schemas.openxmlformats.org/officeDocument/2006/relationships/image" Target="../media/image151.png"/><Relationship Id="rId78" Type="http://schemas.openxmlformats.org/officeDocument/2006/relationships/image" Target="../media/image152.png"/><Relationship Id="rId79" Type="http://schemas.openxmlformats.org/officeDocument/2006/relationships/image" Target="../media/image153.png"/><Relationship Id="rId80" Type="http://schemas.openxmlformats.org/officeDocument/2006/relationships/image" Target="../media/image154.png"/><Relationship Id="rId81" Type="http://schemas.openxmlformats.org/officeDocument/2006/relationships/image" Target="../media/image155.png"/><Relationship Id="rId82" Type="http://schemas.openxmlformats.org/officeDocument/2006/relationships/image" Target="../media/image156.png"/><Relationship Id="rId83" Type="http://schemas.openxmlformats.org/officeDocument/2006/relationships/image" Target="../media/image157.png"/><Relationship Id="rId84" Type="http://schemas.openxmlformats.org/officeDocument/2006/relationships/image" Target="../media/image158.png"/><Relationship Id="rId85" Type="http://schemas.openxmlformats.org/officeDocument/2006/relationships/image" Target="../media/image159.png"/><Relationship Id="rId86" Type="http://schemas.openxmlformats.org/officeDocument/2006/relationships/image" Target="../media/image160.png"/><Relationship Id="rId87" Type="http://schemas.openxmlformats.org/officeDocument/2006/relationships/image" Target="../media/image161.png"/><Relationship Id="rId88" Type="http://schemas.openxmlformats.org/officeDocument/2006/relationships/image" Target="../media/image162.png"/><Relationship Id="rId89" Type="http://schemas.openxmlformats.org/officeDocument/2006/relationships/image" Target="../media/image163.png"/><Relationship Id="rId90" Type="http://schemas.openxmlformats.org/officeDocument/2006/relationships/image" Target="../media/image164.png"/></Relationships>

</file>

<file path=xl/drawings/_rels/drawing6.xml.rels><?xml version="1.0" encoding="UTF-8"?>
<Relationships xmlns="http://schemas.openxmlformats.org/package/2006/relationships"><Relationship Id="rId1" Type="http://schemas.openxmlformats.org/officeDocument/2006/relationships/image" Target="../media/image196.jpeg"/><Relationship Id="rId2" Type="http://schemas.openxmlformats.org/officeDocument/2006/relationships/image" Target="../media/image197.jpeg"/><Relationship Id="rId3" Type="http://schemas.openxmlformats.org/officeDocument/2006/relationships/image" Target="../media/image198.jpeg"/><Relationship Id="rId4" Type="http://schemas.openxmlformats.org/officeDocument/2006/relationships/image" Target="../media/image199.jpeg"/><Relationship Id="rId5" Type="http://schemas.openxmlformats.org/officeDocument/2006/relationships/image" Target="../media/image200.jpeg"/><Relationship Id="rId6" Type="http://schemas.openxmlformats.org/officeDocument/2006/relationships/image" Target="../media/image201.jpeg"/><Relationship Id="rId7" Type="http://schemas.openxmlformats.org/officeDocument/2006/relationships/image" Target="../media/image202.jpeg"/><Relationship Id="rId8" Type="http://schemas.openxmlformats.org/officeDocument/2006/relationships/image" Target="../media/image203.jpeg"/><Relationship Id="rId9" Type="http://schemas.openxmlformats.org/officeDocument/2006/relationships/image" Target="../media/image204.jpeg"/><Relationship Id="rId10" Type="http://schemas.openxmlformats.org/officeDocument/2006/relationships/image" Target="../media/image205.jpeg"/><Relationship Id="rId11" Type="http://schemas.openxmlformats.org/officeDocument/2006/relationships/image" Target="../media/image206.jpeg"/><Relationship Id="rId12" Type="http://schemas.openxmlformats.org/officeDocument/2006/relationships/image" Target="../media/image207.jpeg"/><Relationship Id="rId13" Type="http://schemas.openxmlformats.org/officeDocument/2006/relationships/image" Target="../media/image208.jpeg"/><Relationship Id="rId14" Type="http://schemas.openxmlformats.org/officeDocument/2006/relationships/image" Target="../media/image209.jpeg"/><Relationship Id="rId15" Type="http://schemas.openxmlformats.org/officeDocument/2006/relationships/image" Target="../media/image210.jpeg"/><Relationship Id="rId16" Type="http://schemas.openxmlformats.org/officeDocument/2006/relationships/image" Target="../media/image211.jpeg"/><Relationship Id="rId17" Type="http://schemas.openxmlformats.org/officeDocument/2006/relationships/image" Target="../media/image212.jpeg"/><Relationship Id="rId18" Type="http://schemas.openxmlformats.org/officeDocument/2006/relationships/image" Target="../media/image213.jpeg"/><Relationship Id="rId19" Type="http://schemas.openxmlformats.org/officeDocument/2006/relationships/image" Target="../media/image214.jpeg"/><Relationship Id="rId20" Type="http://schemas.openxmlformats.org/officeDocument/2006/relationships/image" Target="../media/image215.jpeg"/><Relationship Id="rId21" Type="http://schemas.openxmlformats.org/officeDocument/2006/relationships/image" Target="../media/image216.jpeg"/><Relationship Id="rId22" Type="http://schemas.openxmlformats.org/officeDocument/2006/relationships/image" Target="../media/image217.jpeg"/><Relationship Id="rId23" Type="http://schemas.openxmlformats.org/officeDocument/2006/relationships/image" Target="../media/image218.jpeg"/><Relationship Id="rId24" Type="http://schemas.openxmlformats.org/officeDocument/2006/relationships/image" Target="../media/image219.jpeg"/><Relationship Id="rId25" Type="http://schemas.openxmlformats.org/officeDocument/2006/relationships/image" Target="../media/image220.jpeg"/><Relationship Id="rId26" Type="http://schemas.openxmlformats.org/officeDocument/2006/relationships/image" Target="../media/image221.jpeg"/><Relationship Id="rId27" Type="http://schemas.openxmlformats.org/officeDocument/2006/relationships/image" Target="../media/image222.jpeg"/><Relationship Id="rId28" Type="http://schemas.openxmlformats.org/officeDocument/2006/relationships/image" Target="../media/image223.jpeg"/><Relationship Id="rId29" Type="http://schemas.openxmlformats.org/officeDocument/2006/relationships/image" Target="../media/image224.jpeg"/><Relationship Id="rId30" Type="http://schemas.openxmlformats.org/officeDocument/2006/relationships/image" Target="../media/image225.jpeg"/><Relationship Id="rId31" Type="http://schemas.openxmlformats.org/officeDocument/2006/relationships/image" Target="../media/image226.jpeg"/><Relationship Id="rId32" Type="http://schemas.openxmlformats.org/officeDocument/2006/relationships/image" Target="../media/image227.jpeg"/><Relationship Id="rId33" Type="http://schemas.openxmlformats.org/officeDocument/2006/relationships/image" Target="../media/image228.jpeg"/><Relationship Id="rId34" Type="http://schemas.openxmlformats.org/officeDocument/2006/relationships/image" Target="../media/image229.jpeg"/><Relationship Id="rId35" Type="http://schemas.openxmlformats.org/officeDocument/2006/relationships/image" Target="../media/image230.jpeg"/><Relationship Id="rId36" Type="http://schemas.openxmlformats.org/officeDocument/2006/relationships/image" Target="../media/image231.jpeg"/><Relationship Id="rId37" Type="http://schemas.openxmlformats.org/officeDocument/2006/relationships/image" Target="../media/image232.jpeg"/><Relationship Id="rId38" Type="http://schemas.openxmlformats.org/officeDocument/2006/relationships/image" Target="../media/image233.jpeg"/><Relationship Id="rId39" Type="http://schemas.openxmlformats.org/officeDocument/2006/relationships/image" Target="../media/image234.jpeg"/><Relationship Id="rId40" Type="http://schemas.openxmlformats.org/officeDocument/2006/relationships/image" Target="../media/image235.jpeg"/><Relationship Id="rId41" Type="http://schemas.openxmlformats.org/officeDocument/2006/relationships/image" Target="../media/image236.jpeg"/><Relationship Id="rId42" Type="http://schemas.openxmlformats.org/officeDocument/2006/relationships/image" Target="../media/image237.jpeg"/><Relationship Id="rId43" Type="http://schemas.openxmlformats.org/officeDocument/2006/relationships/image" Target="../media/image238.jpeg"/><Relationship Id="rId44" Type="http://schemas.openxmlformats.org/officeDocument/2006/relationships/image" Target="../media/image239.jpeg"/><Relationship Id="rId45" Type="http://schemas.openxmlformats.org/officeDocument/2006/relationships/image" Target="../media/image240.jpeg"/><Relationship Id="rId46" Type="http://schemas.openxmlformats.org/officeDocument/2006/relationships/image" Target="../media/image241.jpeg"/><Relationship Id="rId47" Type="http://schemas.openxmlformats.org/officeDocument/2006/relationships/image" Target="../media/image242.jpeg"/><Relationship Id="rId48" Type="http://schemas.openxmlformats.org/officeDocument/2006/relationships/image" Target="../media/image243.jpeg"/><Relationship Id="rId49" Type="http://schemas.openxmlformats.org/officeDocument/2006/relationships/image" Target="../media/image244.jpeg"/><Relationship Id="rId50" Type="http://schemas.openxmlformats.org/officeDocument/2006/relationships/image" Target="../media/image245.jpeg"/><Relationship Id="rId51" Type="http://schemas.openxmlformats.org/officeDocument/2006/relationships/image" Target="../media/image246.jpeg"/><Relationship Id="rId52" Type="http://schemas.openxmlformats.org/officeDocument/2006/relationships/image" Target="../media/image247.jpeg"/><Relationship Id="rId53" Type="http://schemas.openxmlformats.org/officeDocument/2006/relationships/image" Target="../media/image248.jpeg"/><Relationship Id="rId54" Type="http://schemas.openxmlformats.org/officeDocument/2006/relationships/image" Target="../media/image249.jpeg"/><Relationship Id="rId55" Type="http://schemas.openxmlformats.org/officeDocument/2006/relationships/image" Target="../media/image250.jpeg"/><Relationship Id="rId56" Type="http://schemas.openxmlformats.org/officeDocument/2006/relationships/image" Target="../media/image251.jpeg"/><Relationship Id="rId57" Type="http://schemas.openxmlformats.org/officeDocument/2006/relationships/image" Target="../media/image252.jpeg"/><Relationship Id="rId58" Type="http://schemas.openxmlformats.org/officeDocument/2006/relationships/image" Target="../media/image253.jpeg"/><Relationship Id="rId59" Type="http://schemas.openxmlformats.org/officeDocument/2006/relationships/image" Target="../media/image254.jpeg"/><Relationship Id="rId60" Type="http://schemas.openxmlformats.org/officeDocument/2006/relationships/image" Target="../media/image255.jpeg"/></Relationships>

</file>

<file path=xl/drawings/drawing1.xml><?xml version="1.0" encoding="utf-8"?>
<xdr:wsDr xmlns:r="http://schemas.openxmlformats.org/officeDocument/2006/relationships" xmlns:a="http://schemas.openxmlformats.org/drawingml/2006/main" xmlns:m="http://schemas.openxmlformats.org/officeDocument/2006/math" xmlns:a14="http://schemas.microsoft.com/office/drawing/2010/main" xmlns:xdr="http://schemas.openxmlformats.org/drawingml/2006/spreadsheetDrawing">
  <xdr:twoCellAnchor>
    <xdr:from>
      <xdr:col>0</xdr:col>
      <xdr:colOff>262467</xdr:colOff>
      <xdr:row>10</xdr:row>
      <xdr:rowOff>34793</xdr:rowOff>
    </xdr:from>
    <xdr:to>
      <xdr:col>0</xdr:col>
      <xdr:colOff>423335</xdr:colOff>
      <xdr:row>10</xdr:row>
      <xdr:rowOff>253574</xdr:rowOff>
    </xdr:to>
    <xdr:pic>
      <xdr:nvPicPr>
        <xdr:cNvPr id="2" name="图片 5" descr="图片 5"/>
        <xdr:cNvPicPr>
          <a:picLocks noChangeAspect="1"/>
        </xdr:cNvPicPr>
      </xdr:nvPicPr>
      <xdr:blipFill>
        <a:blip r:embed="rId1">
          <a:extLst/>
        </a:blip>
        <a:stretch>
          <a:fillRect/>
        </a:stretch>
      </xdr:blipFill>
      <xdr:spPr>
        <a:xfrm>
          <a:off x="262466" y="3592063"/>
          <a:ext cx="160870" cy="21878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</xdr:wsDr>
</file>

<file path=xl/drawings/drawing2.xml><?xml version="1.0" encoding="utf-8"?>
<xdr:wsDr xmlns:r="http://schemas.openxmlformats.org/officeDocument/2006/relationships" xmlns:a="http://schemas.openxmlformats.org/drawingml/2006/main" xmlns:m="http://schemas.openxmlformats.org/officeDocument/2006/math" xmlns:a14="http://schemas.microsoft.com/office/drawing/2010/main" xmlns:xdr="http://schemas.openxmlformats.org/drawingml/2006/spreadsheetDrawing">
  <xdr:twoCellAnchor>
    <xdr:from>
      <xdr:col>2</xdr:col>
      <xdr:colOff>91438</xdr:colOff>
      <xdr:row>37</xdr:row>
      <xdr:rowOff>99057</xdr:rowOff>
    </xdr:from>
    <xdr:to>
      <xdr:col>2</xdr:col>
      <xdr:colOff>1158240</xdr:colOff>
      <xdr:row>37</xdr:row>
      <xdr:rowOff>1491825</xdr:rowOff>
    </xdr:to>
    <xdr:pic>
      <xdr:nvPicPr>
        <xdr:cNvPr id="4" name="图片 21" descr="图片 21"/>
        <xdr:cNvPicPr>
          <a:picLocks noChangeAspect="1"/>
        </xdr:cNvPicPr>
      </xdr:nvPicPr>
      <xdr:blipFill>
        <a:blip r:embed="rId1">
          <a:extLst/>
        </a:blip>
        <a:stretch>
          <a:fillRect/>
        </a:stretch>
      </xdr:blipFill>
      <xdr:spPr>
        <a:xfrm>
          <a:off x="1386838" y="37240207"/>
          <a:ext cx="1066802" cy="139276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142239</xdr:colOff>
      <xdr:row>38</xdr:row>
      <xdr:rowOff>78739</xdr:rowOff>
    </xdr:from>
    <xdr:to>
      <xdr:col>2</xdr:col>
      <xdr:colOff>1294634</xdr:colOff>
      <xdr:row>38</xdr:row>
      <xdr:rowOff>1247139</xdr:rowOff>
    </xdr:to>
    <xdr:pic>
      <xdr:nvPicPr>
        <xdr:cNvPr id="5" name="图片 22" descr="图片 22"/>
        <xdr:cNvPicPr>
          <a:picLocks noChangeAspect="1"/>
        </xdr:cNvPicPr>
      </xdr:nvPicPr>
      <xdr:blipFill>
        <a:blip r:embed="rId2">
          <a:extLst/>
        </a:blip>
        <a:stretch>
          <a:fillRect/>
        </a:stretch>
      </xdr:blipFill>
      <xdr:spPr>
        <a:xfrm>
          <a:off x="1437638" y="38794689"/>
          <a:ext cx="1152396" cy="11684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121919</xdr:colOff>
      <xdr:row>39</xdr:row>
      <xdr:rowOff>48260</xdr:rowOff>
    </xdr:from>
    <xdr:to>
      <xdr:col>2</xdr:col>
      <xdr:colOff>1280160</xdr:colOff>
      <xdr:row>39</xdr:row>
      <xdr:rowOff>1351278</xdr:rowOff>
    </xdr:to>
    <xdr:pic>
      <xdr:nvPicPr>
        <xdr:cNvPr id="6" name="图片 23" descr="图片 23"/>
        <xdr:cNvPicPr>
          <a:picLocks noChangeAspect="1"/>
        </xdr:cNvPicPr>
      </xdr:nvPicPr>
      <xdr:blipFill>
        <a:blip r:embed="rId3">
          <a:extLst/>
        </a:blip>
        <a:stretch>
          <a:fillRect/>
        </a:stretch>
      </xdr:blipFill>
      <xdr:spPr>
        <a:xfrm>
          <a:off x="1417319" y="40097710"/>
          <a:ext cx="1158242" cy="130301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172719</xdr:colOff>
      <xdr:row>40</xdr:row>
      <xdr:rowOff>48257</xdr:rowOff>
    </xdr:from>
    <xdr:to>
      <xdr:col>2</xdr:col>
      <xdr:colOff>1524000</xdr:colOff>
      <xdr:row>40</xdr:row>
      <xdr:rowOff>1624750</xdr:rowOff>
    </xdr:to>
    <xdr:pic>
      <xdr:nvPicPr>
        <xdr:cNvPr id="7" name="图片 24" descr="图片 24"/>
        <xdr:cNvPicPr>
          <a:picLocks noChangeAspect="1"/>
        </xdr:cNvPicPr>
      </xdr:nvPicPr>
      <xdr:blipFill>
        <a:blip r:embed="rId4">
          <a:extLst/>
        </a:blip>
        <a:stretch>
          <a:fillRect/>
        </a:stretch>
      </xdr:blipFill>
      <xdr:spPr>
        <a:xfrm>
          <a:off x="1468119" y="41520107"/>
          <a:ext cx="1351281" cy="157649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81280</xdr:colOff>
      <xdr:row>41</xdr:row>
      <xdr:rowOff>48260</xdr:rowOff>
    </xdr:from>
    <xdr:to>
      <xdr:col>2</xdr:col>
      <xdr:colOff>1168892</xdr:colOff>
      <xdr:row>41</xdr:row>
      <xdr:rowOff>871221</xdr:rowOff>
    </xdr:to>
    <xdr:pic>
      <xdr:nvPicPr>
        <xdr:cNvPr id="8" name="图片 25" descr="图片 25"/>
        <xdr:cNvPicPr>
          <a:picLocks noChangeAspect="1"/>
        </xdr:cNvPicPr>
      </xdr:nvPicPr>
      <xdr:blipFill>
        <a:blip r:embed="rId5">
          <a:extLst/>
        </a:blip>
        <a:stretch>
          <a:fillRect/>
        </a:stretch>
      </xdr:blipFill>
      <xdr:spPr>
        <a:xfrm>
          <a:off x="1376680" y="43234610"/>
          <a:ext cx="1087613" cy="82296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71119</xdr:colOff>
      <xdr:row>42</xdr:row>
      <xdr:rowOff>48260</xdr:rowOff>
    </xdr:from>
    <xdr:to>
      <xdr:col>2</xdr:col>
      <xdr:colOff>1463040</xdr:colOff>
      <xdr:row>42</xdr:row>
      <xdr:rowOff>1420846</xdr:rowOff>
    </xdr:to>
    <xdr:pic>
      <xdr:nvPicPr>
        <xdr:cNvPr id="9" name="图片 26" descr="图片 26"/>
        <xdr:cNvPicPr>
          <a:picLocks noChangeAspect="1"/>
        </xdr:cNvPicPr>
      </xdr:nvPicPr>
      <xdr:blipFill>
        <a:blip r:embed="rId6">
          <a:extLst/>
        </a:blip>
        <a:stretch>
          <a:fillRect/>
        </a:stretch>
      </xdr:blipFill>
      <xdr:spPr>
        <a:xfrm>
          <a:off x="1366519" y="44161710"/>
          <a:ext cx="1391921" cy="137258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60960</xdr:colOff>
      <xdr:row>43</xdr:row>
      <xdr:rowOff>78739</xdr:rowOff>
    </xdr:from>
    <xdr:to>
      <xdr:col>2</xdr:col>
      <xdr:colOff>1107440</xdr:colOff>
      <xdr:row>43</xdr:row>
      <xdr:rowOff>640351</xdr:rowOff>
    </xdr:to>
    <xdr:pic>
      <xdr:nvPicPr>
        <xdr:cNvPr id="10" name="图片 27" descr="图片 27"/>
        <xdr:cNvPicPr>
          <a:picLocks noChangeAspect="1"/>
        </xdr:cNvPicPr>
      </xdr:nvPicPr>
      <xdr:blipFill>
        <a:blip r:embed="rId7">
          <a:extLst/>
        </a:blip>
        <a:stretch>
          <a:fillRect/>
        </a:stretch>
      </xdr:blipFill>
      <xdr:spPr>
        <a:xfrm>
          <a:off x="1356360" y="45678089"/>
          <a:ext cx="1046480" cy="56161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40638</xdr:colOff>
      <xdr:row>44</xdr:row>
      <xdr:rowOff>48260</xdr:rowOff>
    </xdr:from>
    <xdr:to>
      <xdr:col>2</xdr:col>
      <xdr:colOff>1584960</xdr:colOff>
      <xdr:row>44</xdr:row>
      <xdr:rowOff>1932328</xdr:rowOff>
    </xdr:to>
    <xdr:pic>
      <xdr:nvPicPr>
        <xdr:cNvPr id="11" name="图片 35" descr="图片 35"/>
        <xdr:cNvPicPr>
          <a:picLocks noChangeAspect="1"/>
        </xdr:cNvPicPr>
      </xdr:nvPicPr>
      <xdr:blipFill>
        <a:blip r:embed="rId8">
          <a:extLst/>
        </a:blip>
        <a:stretch>
          <a:fillRect/>
        </a:stretch>
      </xdr:blipFill>
      <xdr:spPr>
        <a:xfrm>
          <a:off x="1336038" y="46333410"/>
          <a:ext cx="1544323" cy="188406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60961</xdr:colOff>
      <xdr:row>45</xdr:row>
      <xdr:rowOff>17778</xdr:rowOff>
    </xdr:from>
    <xdr:to>
      <xdr:col>2</xdr:col>
      <xdr:colOff>1473253</xdr:colOff>
      <xdr:row>45</xdr:row>
      <xdr:rowOff>1816100</xdr:rowOff>
    </xdr:to>
    <xdr:pic>
      <xdr:nvPicPr>
        <xdr:cNvPr id="12" name="图片 36" descr="图片 36"/>
        <xdr:cNvPicPr>
          <a:picLocks noChangeAspect="1"/>
        </xdr:cNvPicPr>
      </xdr:nvPicPr>
      <xdr:blipFill>
        <a:blip r:embed="rId9">
          <a:extLst/>
        </a:blip>
        <a:stretch>
          <a:fillRect/>
        </a:stretch>
      </xdr:blipFill>
      <xdr:spPr>
        <a:xfrm>
          <a:off x="1356361" y="48322228"/>
          <a:ext cx="1412293" cy="179832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91438</xdr:colOff>
      <xdr:row>46</xdr:row>
      <xdr:rowOff>119378</xdr:rowOff>
    </xdr:from>
    <xdr:to>
      <xdr:col>2</xdr:col>
      <xdr:colOff>1280904</xdr:colOff>
      <xdr:row>46</xdr:row>
      <xdr:rowOff>769621</xdr:rowOff>
    </xdr:to>
    <xdr:pic>
      <xdr:nvPicPr>
        <xdr:cNvPr id="13" name="图片 37" descr="图片 37"/>
        <xdr:cNvPicPr>
          <a:picLocks noChangeAspect="1"/>
        </xdr:cNvPicPr>
      </xdr:nvPicPr>
      <xdr:blipFill>
        <a:blip r:embed="rId10">
          <a:extLst/>
        </a:blip>
        <a:stretch>
          <a:fillRect/>
        </a:stretch>
      </xdr:blipFill>
      <xdr:spPr>
        <a:xfrm>
          <a:off x="1386838" y="50366928"/>
          <a:ext cx="1189466" cy="65024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40638</xdr:colOff>
      <xdr:row>47</xdr:row>
      <xdr:rowOff>78742</xdr:rowOff>
    </xdr:from>
    <xdr:to>
      <xdr:col>2</xdr:col>
      <xdr:colOff>1401045</xdr:colOff>
      <xdr:row>47</xdr:row>
      <xdr:rowOff>881378</xdr:rowOff>
    </xdr:to>
    <xdr:pic>
      <xdr:nvPicPr>
        <xdr:cNvPr id="14" name="图片 38" descr="图片 38"/>
        <xdr:cNvPicPr>
          <a:picLocks noChangeAspect="1"/>
        </xdr:cNvPicPr>
      </xdr:nvPicPr>
      <xdr:blipFill>
        <a:blip r:embed="rId11">
          <a:extLst/>
        </a:blip>
        <a:stretch>
          <a:fillRect/>
        </a:stretch>
      </xdr:blipFill>
      <xdr:spPr>
        <a:xfrm>
          <a:off x="1336038" y="51177192"/>
          <a:ext cx="1360408" cy="80263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91438</xdr:colOff>
      <xdr:row>48</xdr:row>
      <xdr:rowOff>38100</xdr:rowOff>
    </xdr:from>
    <xdr:to>
      <xdr:col>2</xdr:col>
      <xdr:colOff>1648213</xdr:colOff>
      <xdr:row>48</xdr:row>
      <xdr:rowOff>1003300</xdr:rowOff>
    </xdr:to>
    <xdr:pic>
      <xdr:nvPicPr>
        <xdr:cNvPr id="15" name="图片 39" descr="图片 39"/>
        <xdr:cNvPicPr>
          <a:picLocks noChangeAspect="1"/>
        </xdr:cNvPicPr>
      </xdr:nvPicPr>
      <xdr:blipFill>
        <a:blip r:embed="rId12">
          <a:extLst/>
        </a:blip>
        <a:stretch>
          <a:fillRect/>
        </a:stretch>
      </xdr:blipFill>
      <xdr:spPr>
        <a:xfrm>
          <a:off x="1386838" y="52063650"/>
          <a:ext cx="1556775" cy="96520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50800</xdr:colOff>
      <xdr:row>49</xdr:row>
      <xdr:rowOff>38100</xdr:rowOff>
    </xdr:from>
    <xdr:to>
      <xdr:col>2</xdr:col>
      <xdr:colOff>1574800</xdr:colOff>
      <xdr:row>49</xdr:row>
      <xdr:rowOff>861057</xdr:rowOff>
    </xdr:to>
    <xdr:pic>
      <xdr:nvPicPr>
        <xdr:cNvPr id="16" name="图片 40" descr="图片 40"/>
        <xdr:cNvPicPr>
          <a:picLocks noChangeAspect="1"/>
        </xdr:cNvPicPr>
      </xdr:nvPicPr>
      <xdr:blipFill>
        <a:blip r:embed="rId13">
          <a:extLst/>
        </a:blip>
        <a:stretch>
          <a:fillRect/>
        </a:stretch>
      </xdr:blipFill>
      <xdr:spPr>
        <a:xfrm>
          <a:off x="1346200" y="53105050"/>
          <a:ext cx="1524000" cy="82295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71119</xdr:colOff>
      <xdr:row>50</xdr:row>
      <xdr:rowOff>48257</xdr:rowOff>
    </xdr:from>
    <xdr:to>
      <xdr:col>2</xdr:col>
      <xdr:colOff>1615440</xdr:colOff>
      <xdr:row>50</xdr:row>
      <xdr:rowOff>3008207</xdr:rowOff>
    </xdr:to>
    <xdr:pic>
      <xdr:nvPicPr>
        <xdr:cNvPr id="17" name="图片 41" descr="图片 41"/>
        <xdr:cNvPicPr>
          <a:picLocks noChangeAspect="1"/>
        </xdr:cNvPicPr>
      </xdr:nvPicPr>
      <xdr:blipFill>
        <a:blip r:embed="rId14">
          <a:extLst/>
        </a:blip>
        <a:stretch>
          <a:fillRect/>
        </a:stretch>
      </xdr:blipFill>
      <xdr:spPr>
        <a:xfrm>
          <a:off x="1366519" y="54055007"/>
          <a:ext cx="1544321" cy="295995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81280</xdr:colOff>
      <xdr:row>51</xdr:row>
      <xdr:rowOff>88900</xdr:rowOff>
    </xdr:from>
    <xdr:to>
      <xdr:col>2</xdr:col>
      <xdr:colOff>1565836</xdr:colOff>
      <xdr:row>51</xdr:row>
      <xdr:rowOff>2192021</xdr:rowOff>
    </xdr:to>
    <xdr:pic>
      <xdr:nvPicPr>
        <xdr:cNvPr id="18" name="图片 42" descr="图片 42"/>
        <xdr:cNvPicPr>
          <a:picLocks noChangeAspect="1"/>
        </xdr:cNvPicPr>
      </xdr:nvPicPr>
      <xdr:blipFill>
        <a:blip r:embed="rId15">
          <a:extLst/>
        </a:blip>
        <a:stretch>
          <a:fillRect/>
        </a:stretch>
      </xdr:blipFill>
      <xdr:spPr>
        <a:xfrm>
          <a:off x="1376680" y="57219850"/>
          <a:ext cx="1484557" cy="210312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162560</xdr:colOff>
      <xdr:row>52</xdr:row>
      <xdr:rowOff>119378</xdr:rowOff>
    </xdr:from>
    <xdr:to>
      <xdr:col>2</xdr:col>
      <xdr:colOff>1534160</xdr:colOff>
      <xdr:row>52</xdr:row>
      <xdr:rowOff>1052828</xdr:rowOff>
    </xdr:to>
    <xdr:pic>
      <xdr:nvPicPr>
        <xdr:cNvPr id="19" name="图片 43" descr="图片 43"/>
        <xdr:cNvPicPr>
          <a:picLocks noChangeAspect="1"/>
        </xdr:cNvPicPr>
      </xdr:nvPicPr>
      <xdr:blipFill>
        <a:blip r:embed="rId16">
          <a:extLst/>
        </a:blip>
        <a:stretch>
          <a:fillRect/>
        </a:stretch>
      </xdr:blipFill>
      <xdr:spPr>
        <a:xfrm>
          <a:off x="1457960" y="59485528"/>
          <a:ext cx="1371601" cy="93345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193039</xdr:colOff>
      <xdr:row>53</xdr:row>
      <xdr:rowOff>109221</xdr:rowOff>
    </xdr:from>
    <xdr:to>
      <xdr:col>2</xdr:col>
      <xdr:colOff>1595120</xdr:colOff>
      <xdr:row>53</xdr:row>
      <xdr:rowOff>1861821</xdr:rowOff>
    </xdr:to>
    <xdr:pic>
      <xdr:nvPicPr>
        <xdr:cNvPr id="20" name="图片 44" descr="图片 44"/>
        <xdr:cNvPicPr>
          <a:picLocks noChangeAspect="1"/>
        </xdr:cNvPicPr>
      </xdr:nvPicPr>
      <xdr:blipFill>
        <a:blip r:embed="rId17">
          <a:extLst/>
        </a:blip>
        <a:stretch>
          <a:fillRect/>
        </a:stretch>
      </xdr:blipFill>
      <xdr:spPr>
        <a:xfrm>
          <a:off x="1488438" y="60605671"/>
          <a:ext cx="1402083" cy="17526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91438</xdr:colOff>
      <xdr:row>54</xdr:row>
      <xdr:rowOff>68578</xdr:rowOff>
    </xdr:from>
    <xdr:to>
      <xdr:col>2</xdr:col>
      <xdr:colOff>1615440</xdr:colOff>
      <xdr:row>54</xdr:row>
      <xdr:rowOff>830578</xdr:rowOff>
    </xdr:to>
    <xdr:pic>
      <xdr:nvPicPr>
        <xdr:cNvPr id="21" name="图片 45" descr="图片 45"/>
        <xdr:cNvPicPr>
          <a:picLocks noChangeAspect="1"/>
        </xdr:cNvPicPr>
      </xdr:nvPicPr>
      <xdr:blipFill>
        <a:blip r:embed="rId18">
          <a:extLst/>
        </a:blip>
        <a:stretch>
          <a:fillRect/>
        </a:stretch>
      </xdr:blipFill>
      <xdr:spPr>
        <a:xfrm>
          <a:off x="1386838" y="62482728"/>
          <a:ext cx="1524002" cy="7620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101600</xdr:colOff>
      <xdr:row>55</xdr:row>
      <xdr:rowOff>58421</xdr:rowOff>
    </xdr:from>
    <xdr:to>
      <xdr:col>2</xdr:col>
      <xdr:colOff>1615440</xdr:colOff>
      <xdr:row>55</xdr:row>
      <xdr:rowOff>994054</xdr:rowOff>
    </xdr:to>
    <xdr:pic>
      <xdr:nvPicPr>
        <xdr:cNvPr id="22" name="图片 46" descr="图片 46"/>
        <xdr:cNvPicPr>
          <a:picLocks noChangeAspect="1"/>
        </xdr:cNvPicPr>
      </xdr:nvPicPr>
      <xdr:blipFill>
        <a:blip r:embed="rId19">
          <a:extLst/>
        </a:blip>
        <a:stretch>
          <a:fillRect/>
        </a:stretch>
      </xdr:blipFill>
      <xdr:spPr>
        <a:xfrm>
          <a:off x="1397000" y="63374271"/>
          <a:ext cx="1513840" cy="93563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71119</xdr:colOff>
      <xdr:row>56</xdr:row>
      <xdr:rowOff>58421</xdr:rowOff>
    </xdr:from>
    <xdr:to>
      <xdr:col>2</xdr:col>
      <xdr:colOff>1633014</xdr:colOff>
      <xdr:row>56</xdr:row>
      <xdr:rowOff>861057</xdr:rowOff>
    </xdr:to>
    <xdr:pic>
      <xdr:nvPicPr>
        <xdr:cNvPr id="23" name="图片 47" descr="图片 47"/>
        <xdr:cNvPicPr>
          <a:picLocks noChangeAspect="1"/>
        </xdr:cNvPicPr>
      </xdr:nvPicPr>
      <xdr:blipFill>
        <a:blip r:embed="rId20">
          <a:extLst/>
        </a:blip>
        <a:stretch>
          <a:fillRect/>
        </a:stretch>
      </xdr:blipFill>
      <xdr:spPr>
        <a:xfrm>
          <a:off x="1366519" y="64466471"/>
          <a:ext cx="1561896" cy="80263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71119</xdr:colOff>
      <xdr:row>57</xdr:row>
      <xdr:rowOff>58421</xdr:rowOff>
    </xdr:from>
    <xdr:to>
      <xdr:col>2</xdr:col>
      <xdr:colOff>1640177</xdr:colOff>
      <xdr:row>57</xdr:row>
      <xdr:rowOff>810257</xdr:rowOff>
    </xdr:to>
    <xdr:pic>
      <xdr:nvPicPr>
        <xdr:cNvPr id="24" name="图片 48" descr="图片 48"/>
        <xdr:cNvPicPr>
          <a:picLocks noChangeAspect="1"/>
        </xdr:cNvPicPr>
      </xdr:nvPicPr>
      <xdr:blipFill>
        <a:blip r:embed="rId21">
          <a:extLst/>
        </a:blip>
        <a:stretch>
          <a:fillRect/>
        </a:stretch>
      </xdr:blipFill>
      <xdr:spPr>
        <a:xfrm>
          <a:off x="1366519" y="65368171"/>
          <a:ext cx="1569059" cy="75183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40638</xdr:colOff>
      <xdr:row>58</xdr:row>
      <xdr:rowOff>48257</xdr:rowOff>
    </xdr:from>
    <xdr:to>
      <xdr:col>2</xdr:col>
      <xdr:colOff>1652104</xdr:colOff>
      <xdr:row>58</xdr:row>
      <xdr:rowOff>820421</xdr:rowOff>
    </xdr:to>
    <xdr:pic>
      <xdr:nvPicPr>
        <xdr:cNvPr id="25" name="图片 49" descr="图片 49"/>
        <xdr:cNvPicPr>
          <a:picLocks noChangeAspect="1"/>
        </xdr:cNvPicPr>
      </xdr:nvPicPr>
      <xdr:blipFill>
        <a:blip r:embed="rId22">
          <a:extLst/>
        </a:blip>
        <a:stretch>
          <a:fillRect/>
        </a:stretch>
      </xdr:blipFill>
      <xdr:spPr>
        <a:xfrm>
          <a:off x="1336038" y="66259707"/>
          <a:ext cx="1611467" cy="77216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91438</xdr:colOff>
      <xdr:row>59</xdr:row>
      <xdr:rowOff>78742</xdr:rowOff>
    </xdr:from>
    <xdr:to>
      <xdr:col>2</xdr:col>
      <xdr:colOff>1645920</xdr:colOff>
      <xdr:row>59</xdr:row>
      <xdr:rowOff>1343049</xdr:rowOff>
    </xdr:to>
    <xdr:pic>
      <xdr:nvPicPr>
        <xdr:cNvPr id="26" name="图片 50" descr="图片 50"/>
        <xdr:cNvPicPr>
          <a:picLocks noChangeAspect="1"/>
        </xdr:cNvPicPr>
      </xdr:nvPicPr>
      <xdr:blipFill>
        <a:blip r:embed="rId23">
          <a:extLst/>
        </a:blip>
        <a:stretch>
          <a:fillRect/>
        </a:stretch>
      </xdr:blipFill>
      <xdr:spPr>
        <a:xfrm>
          <a:off x="1386838" y="67191892"/>
          <a:ext cx="1554483" cy="126430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30480</xdr:colOff>
      <xdr:row>60</xdr:row>
      <xdr:rowOff>48257</xdr:rowOff>
    </xdr:from>
    <xdr:to>
      <xdr:col>2</xdr:col>
      <xdr:colOff>1607312</xdr:colOff>
      <xdr:row>60</xdr:row>
      <xdr:rowOff>1033778</xdr:rowOff>
    </xdr:to>
    <xdr:pic>
      <xdr:nvPicPr>
        <xdr:cNvPr id="27" name="图片 51" descr="图片 51"/>
        <xdr:cNvPicPr>
          <a:picLocks noChangeAspect="1"/>
        </xdr:cNvPicPr>
      </xdr:nvPicPr>
      <xdr:blipFill>
        <a:blip r:embed="rId24">
          <a:extLst/>
        </a:blip>
        <a:stretch>
          <a:fillRect/>
        </a:stretch>
      </xdr:blipFill>
      <xdr:spPr>
        <a:xfrm>
          <a:off x="1325880" y="68621907"/>
          <a:ext cx="1576832" cy="98552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91438</xdr:colOff>
      <xdr:row>61</xdr:row>
      <xdr:rowOff>48257</xdr:rowOff>
    </xdr:from>
    <xdr:to>
      <xdr:col>2</xdr:col>
      <xdr:colOff>1647371</xdr:colOff>
      <xdr:row>61</xdr:row>
      <xdr:rowOff>728978</xdr:rowOff>
    </xdr:to>
    <xdr:pic>
      <xdr:nvPicPr>
        <xdr:cNvPr id="28" name="图片 52" descr="图片 52"/>
        <xdr:cNvPicPr>
          <a:picLocks noChangeAspect="1"/>
        </xdr:cNvPicPr>
      </xdr:nvPicPr>
      <xdr:blipFill>
        <a:blip r:embed="rId25">
          <a:extLst/>
        </a:blip>
        <a:stretch>
          <a:fillRect/>
        </a:stretch>
      </xdr:blipFill>
      <xdr:spPr>
        <a:xfrm>
          <a:off x="1386838" y="69764907"/>
          <a:ext cx="1555933" cy="68072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50800</xdr:colOff>
      <xdr:row>62</xdr:row>
      <xdr:rowOff>48257</xdr:rowOff>
    </xdr:from>
    <xdr:to>
      <xdr:col>2</xdr:col>
      <xdr:colOff>1663148</xdr:colOff>
      <xdr:row>62</xdr:row>
      <xdr:rowOff>789942</xdr:rowOff>
    </xdr:to>
    <xdr:pic>
      <xdr:nvPicPr>
        <xdr:cNvPr id="29" name="图片 53" descr="图片 53"/>
        <xdr:cNvPicPr>
          <a:picLocks noChangeAspect="1"/>
        </xdr:cNvPicPr>
      </xdr:nvPicPr>
      <xdr:blipFill>
        <a:blip r:embed="rId26">
          <a:extLst/>
        </a:blip>
        <a:stretch>
          <a:fillRect/>
        </a:stretch>
      </xdr:blipFill>
      <xdr:spPr>
        <a:xfrm>
          <a:off x="1346200" y="70552307"/>
          <a:ext cx="1612349" cy="74168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71119</xdr:colOff>
      <xdr:row>63</xdr:row>
      <xdr:rowOff>48257</xdr:rowOff>
    </xdr:from>
    <xdr:to>
      <xdr:col>2</xdr:col>
      <xdr:colOff>1631932</xdr:colOff>
      <xdr:row>63</xdr:row>
      <xdr:rowOff>1125221</xdr:rowOff>
    </xdr:to>
    <xdr:pic>
      <xdr:nvPicPr>
        <xdr:cNvPr id="30" name="图片 54" descr="图片 54"/>
        <xdr:cNvPicPr>
          <a:picLocks noChangeAspect="1"/>
        </xdr:cNvPicPr>
      </xdr:nvPicPr>
      <xdr:blipFill>
        <a:blip r:embed="rId27">
          <a:extLst/>
        </a:blip>
        <a:stretch>
          <a:fillRect/>
        </a:stretch>
      </xdr:blipFill>
      <xdr:spPr>
        <a:xfrm>
          <a:off x="1366519" y="71479407"/>
          <a:ext cx="1560813" cy="107696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81280</xdr:colOff>
      <xdr:row>35</xdr:row>
      <xdr:rowOff>68578</xdr:rowOff>
    </xdr:from>
    <xdr:to>
      <xdr:col>2</xdr:col>
      <xdr:colOff>990332</xdr:colOff>
      <xdr:row>35</xdr:row>
      <xdr:rowOff>759460</xdr:rowOff>
    </xdr:to>
    <xdr:pic>
      <xdr:nvPicPr>
        <xdr:cNvPr id="31" name="图片 9" descr="图片 9"/>
        <xdr:cNvPicPr>
          <a:picLocks noChangeAspect="1"/>
        </xdr:cNvPicPr>
      </xdr:nvPicPr>
      <xdr:blipFill>
        <a:blip r:embed="rId28">
          <a:extLst/>
        </a:blip>
        <a:stretch>
          <a:fillRect/>
        </a:stretch>
      </xdr:blipFill>
      <xdr:spPr>
        <a:xfrm>
          <a:off x="1376680" y="35241228"/>
          <a:ext cx="909052" cy="69088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118691</xdr:colOff>
      <xdr:row>36</xdr:row>
      <xdr:rowOff>82255</xdr:rowOff>
    </xdr:from>
    <xdr:to>
      <xdr:col>2</xdr:col>
      <xdr:colOff>1687555</xdr:colOff>
      <xdr:row>36</xdr:row>
      <xdr:rowOff>1062794</xdr:rowOff>
    </xdr:to>
    <xdr:pic>
      <xdr:nvPicPr>
        <xdr:cNvPr id="32" name="图片 1" descr="图片 1"/>
        <xdr:cNvPicPr>
          <a:picLocks noChangeAspect="1"/>
        </xdr:cNvPicPr>
      </xdr:nvPicPr>
      <xdr:blipFill>
        <a:blip r:embed="rId29">
          <a:extLst/>
        </a:blip>
        <a:stretch>
          <a:fillRect/>
        </a:stretch>
      </xdr:blipFill>
      <xdr:spPr>
        <a:xfrm>
          <a:off x="1414091" y="36080405"/>
          <a:ext cx="1568864" cy="98054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88347</xdr:colOff>
      <xdr:row>28</xdr:row>
      <xdr:rowOff>86692</xdr:rowOff>
    </xdr:from>
    <xdr:to>
      <xdr:col>2</xdr:col>
      <xdr:colOff>1340556</xdr:colOff>
      <xdr:row>28</xdr:row>
      <xdr:rowOff>812973</xdr:rowOff>
    </xdr:to>
    <xdr:pic>
      <xdr:nvPicPr>
        <xdr:cNvPr id="33" name="图片 2" descr="图片 2"/>
        <xdr:cNvPicPr>
          <a:picLocks noChangeAspect="1"/>
        </xdr:cNvPicPr>
      </xdr:nvPicPr>
      <xdr:blipFill>
        <a:blip r:embed="rId30">
          <a:extLst/>
        </a:blip>
        <a:stretch>
          <a:fillRect/>
        </a:stretch>
      </xdr:blipFill>
      <xdr:spPr>
        <a:xfrm>
          <a:off x="1383747" y="28693442"/>
          <a:ext cx="1252209" cy="72628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121478</xdr:colOff>
      <xdr:row>29</xdr:row>
      <xdr:rowOff>86692</xdr:rowOff>
    </xdr:from>
    <xdr:to>
      <xdr:col>2</xdr:col>
      <xdr:colOff>993058</xdr:colOff>
      <xdr:row>29</xdr:row>
      <xdr:rowOff>805743</xdr:rowOff>
    </xdr:to>
    <xdr:pic>
      <xdr:nvPicPr>
        <xdr:cNvPr id="34" name="图片 4" descr="图片 4"/>
        <xdr:cNvPicPr>
          <a:picLocks noChangeAspect="1"/>
        </xdr:cNvPicPr>
      </xdr:nvPicPr>
      <xdr:blipFill>
        <a:blip r:embed="rId31">
          <a:extLst/>
        </a:blip>
        <a:stretch>
          <a:fillRect/>
        </a:stretch>
      </xdr:blipFill>
      <xdr:spPr>
        <a:xfrm>
          <a:off x="1416878" y="29684042"/>
          <a:ext cx="871580" cy="71905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77980</xdr:colOff>
      <xdr:row>33</xdr:row>
      <xdr:rowOff>20721</xdr:rowOff>
    </xdr:from>
    <xdr:to>
      <xdr:col>2</xdr:col>
      <xdr:colOff>1526228</xdr:colOff>
      <xdr:row>33</xdr:row>
      <xdr:rowOff>555457</xdr:rowOff>
    </xdr:to>
    <xdr:pic>
      <xdr:nvPicPr>
        <xdr:cNvPr id="35" name="图片 15" descr="图片 15"/>
        <xdr:cNvPicPr>
          <a:picLocks noChangeAspect="1"/>
        </xdr:cNvPicPr>
      </xdr:nvPicPr>
      <xdr:blipFill>
        <a:blip r:embed="rId32">
          <a:extLst/>
        </a:blip>
        <a:stretch>
          <a:fillRect/>
        </a:stretch>
      </xdr:blipFill>
      <xdr:spPr>
        <a:xfrm>
          <a:off x="1373380" y="33377271"/>
          <a:ext cx="1448248" cy="53473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100262</xdr:colOff>
      <xdr:row>34</xdr:row>
      <xdr:rowOff>109844</xdr:rowOff>
    </xdr:from>
    <xdr:to>
      <xdr:col>2</xdr:col>
      <xdr:colOff>1379814</xdr:colOff>
      <xdr:row>34</xdr:row>
      <xdr:rowOff>856248</xdr:rowOff>
    </xdr:to>
    <xdr:pic>
      <xdr:nvPicPr>
        <xdr:cNvPr id="36" name="图片 16" descr="图片 16"/>
        <xdr:cNvPicPr>
          <a:picLocks noChangeAspect="1"/>
        </xdr:cNvPicPr>
      </xdr:nvPicPr>
      <xdr:blipFill>
        <a:blip r:embed="rId33">
          <a:extLst/>
        </a:blip>
        <a:stretch>
          <a:fillRect/>
        </a:stretch>
      </xdr:blipFill>
      <xdr:spPr>
        <a:xfrm>
          <a:off x="1395662" y="34253794"/>
          <a:ext cx="1279553" cy="74640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111402</xdr:colOff>
      <xdr:row>30</xdr:row>
      <xdr:rowOff>87560</xdr:rowOff>
    </xdr:from>
    <xdr:to>
      <xdr:col>2</xdr:col>
      <xdr:colOff>1585410</xdr:colOff>
      <xdr:row>30</xdr:row>
      <xdr:rowOff>900807</xdr:rowOff>
    </xdr:to>
    <xdr:pic>
      <xdr:nvPicPr>
        <xdr:cNvPr id="37" name="图片 17" descr="图片 17"/>
        <xdr:cNvPicPr>
          <a:picLocks noChangeAspect="1"/>
        </xdr:cNvPicPr>
      </xdr:nvPicPr>
      <xdr:blipFill>
        <a:blip r:embed="rId34">
          <a:extLst/>
        </a:blip>
        <a:stretch>
          <a:fillRect/>
        </a:stretch>
      </xdr:blipFill>
      <xdr:spPr>
        <a:xfrm>
          <a:off x="1406802" y="30675510"/>
          <a:ext cx="1474009" cy="81324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89121</xdr:colOff>
      <xdr:row>31</xdr:row>
      <xdr:rowOff>76423</xdr:rowOff>
    </xdr:from>
    <xdr:to>
      <xdr:col>2</xdr:col>
      <xdr:colOff>1721879</xdr:colOff>
      <xdr:row>31</xdr:row>
      <xdr:rowOff>822827</xdr:rowOff>
    </xdr:to>
    <xdr:pic>
      <xdr:nvPicPr>
        <xdr:cNvPr id="38" name="图片 18" descr="图片 18"/>
        <xdr:cNvPicPr>
          <a:picLocks noChangeAspect="1"/>
        </xdr:cNvPicPr>
      </xdr:nvPicPr>
      <xdr:blipFill>
        <a:blip r:embed="rId35">
          <a:extLst/>
        </a:blip>
        <a:stretch>
          <a:fillRect/>
        </a:stretch>
      </xdr:blipFill>
      <xdr:spPr>
        <a:xfrm>
          <a:off x="1384521" y="31629573"/>
          <a:ext cx="1632759" cy="74640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77980</xdr:colOff>
      <xdr:row>32</xdr:row>
      <xdr:rowOff>43002</xdr:rowOff>
    </xdr:from>
    <xdr:to>
      <xdr:col>3</xdr:col>
      <xdr:colOff>1390</xdr:colOff>
      <xdr:row>32</xdr:row>
      <xdr:rowOff>856248</xdr:rowOff>
    </xdr:to>
    <xdr:pic>
      <xdr:nvPicPr>
        <xdr:cNvPr id="39" name="图片 19" descr="图片 19"/>
        <xdr:cNvPicPr>
          <a:picLocks noChangeAspect="1"/>
        </xdr:cNvPicPr>
      </xdr:nvPicPr>
      <xdr:blipFill>
        <a:blip r:embed="rId36">
          <a:extLst/>
        </a:blip>
        <a:stretch>
          <a:fillRect/>
        </a:stretch>
      </xdr:blipFill>
      <xdr:spPr>
        <a:xfrm>
          <a:off x="1373380" y="32523252"/>
          <a:ext cx="1726811" cy="81324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26987</xdr:colOff>
      <xdr:row>2</xdr:row>
      <xdr:rowOff>31099</xdr:rowOff>
    </xdr:from>
    <xdr:to>
      <xdr:col>2</xdr:col>
      <xdr:colOff>1768270</xdr:colOff>
      <xdr:row>2</xdr:row>
      <xdr:rowOff>1071033</xdr:rowOff>
    </xdr:to>
    <xdr:pic>
      <xdr:nvPicPr>
        <xdr:cNvPr id="40" name="图片 63" descr="图片 63"/>
        <xdr:cNvPicPr>
          <a:picLocks noChangeAspect="1"/>
        </xdr:cNvPicPr>
      </xdr:nvPicPr>
      <xdr:blipFill>
        <a:blip r:embed="rId37">
          <a:extLst/>
        </a:blip>
        <a:stretch>
          <a:fillRect/>
        </a:stretch>
      </xdr:blipFill>
      <xdr:spPr>
        <a:xfrm>
          <a:off x="1322387" y="786749"/>
          <a:ext cx="1741283" cy="103993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66144</xdr:colOff>
      <xdr:row>3</xdr:row>
      <xdr:rowOff>60057</xdr:rowOff>
    </xdr:from>
    <xdr:to>
      <xdr:col>2</xdr:col>
      <xdr:colOff>1695979</xdr:colOff>
      <xdr:row>3</xdr:row>
      <xdr:rowOff>933186</xdr:rowOff>
    </xdr:to>
    <xdr:pic>
      <xdr:nvPicPr>
        <xdr:cNvPr id="41" name="图片 65" descr="图片 65"/>
        <xdr:cNvPicPr>
          <a:picLocks noChangeAspect="1"/>
        </xdr:cNvPicPr>
      </xdr:nvPicPr>
      <xdr:blipFill>
        <a:blip r:embed="rId38">
          <a:extLst/>
        </a:blip>
        <a:stretch>
          <a:fillRect/>
        </a:stretch>
      </xdr:blipFill>
      <xdr:spPr>
        <a:xfrm>
          <a:off x="1361544" y="1971407"/>
          <a:ext cx="1629836" cy="87313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72759</xdr:colOff>
      <xdr:row>4</xdr:row>
      <xdr:rowOff>33601</xdr:rowOff>
    </xdr:from>
    <xdr:to>
      <xdr:col>2</xdr:col>
      <xdr:colOff>1609216</xdr:colOff>
      <xdr:row>4</xdr:row>
      <xdr:rowOff>911579</xdr:rowOff>
    </xdr:to>
    <xdr:pic>
      <xdr:nvPicPr>
        <xdr:cNvPr id="42" name="图片 66" descr="图片 66"/>
        <xdr:cNvPicPr>
          <a:picLocks noChangeAspect="1"/>
        </xdr:cNvPicPr>
      </xdr:nvPicPr>
      <xdr:blipFill>
        <a:blip r:embed="rId39">
          <a:extLst/>
        </a:blip>
        <a:stretch>
          <a:fillRect/>
        </a:stretch>
      </xdr:blipFill>
      <xdr:spPr>
        <a:xfrm>
          <a:off x="1368159" y="2999051"/>
          <a:ext cx="1536458" cy="87797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42332</xdr:colOff>
      <xdr:row>5</xdr:row>
      <xdr:rowOff>50800</xdr:rowOff>
    </xdr:from>
    <xdr:to>
      <xdr:col>2</xdr:col>
      <xdr:colOff>1763888</xdr:colOff>
      <xdr:row>5</xdr:row>
      <xdr:rowOff>911578</xdr:rowOff>
    </xdr:to>
    <xdr:pic>
      <xdr:nvPicPr>
        <xdr:cNvPr id="43" name="图片 67" descr="图片 67"/>
        <xdr:cNvPicPr>
          <a:picLocks noChangeAspect="1"/>
        </xdr:cNvPicPr>
      </xdr:nvPicPr>
      <xdr:blipFill>
        <a:blip r:embed="rId40">
          <a:extLst/>
        </a:blip>
        <a:stretch>
          <a:fillRect/>
        </a:stretch>
      </xdr:blipFill>
      <xdr:spPr>
        <a:xfrm>
          <a:off x="1337732" y="4006850"/>
          <a:ext cx="1721557" cy="86077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70554</xdr:colOff>
      <xdr:row>6</xdr:row>
      <xdr:rowOff>50798</xdr:rowOff>
    </xdr:from>
    <xdr:to>
      <xdr:col>2</xdr:col>
      <xdr:colOff>1700389</xdr:colOff>
      <xdr:row>6</xdr:row>
      <xdr:rowOff>1370186</xdr:rowOff>
    </xdr:to>
    <xdr:pic>
      <xdr:nvPicPr>
        <xdr:cNvPr id="44" name="图片 68" descr="图片 68"/>
        <xdr:cNvPicPr>
          <a:picLocks noChangeAspect="1"/>
        </xdr:cNvPicPr>
      </xdr:nvPicPr>
      <xdr:blipFill>
        <a:blip r:embed="rId41">
          <a:extLst/>
        </a:blip>
        <a:stretch>
          <a:fillRect/>
        </a:stretch>
      </xdr:blipFill>
      <xdr:spPr>
        <a:xfrm>
          <a:off x="1365954" y="4959348"/>
          <a:ext cx="1629836" cy="131938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77609</xdr:colOff>
      <xdr:row>7</xdr:row>
      <xdr:rowOff>50796</xdr:rowOff>
    </xdr:from>
    <xdr:to>
      <xdr:col>2</xdr:col>
      <xdr:colOff>1749776</xdr:colOff>
      <xdr:row>7</xdr:row>
      <xdr:rowOff>1304921</xdr:rowOff>
    </xdr:to>
    <xdr:pic>
      <xdr:nvPicPr>
        <xdr:cNvPr id="45" name="图片 69" descr="图片 69"/>
        <xdr:cNvPicPr>
          <a:picLocks noChangeAspect="1"/>
        </xdr:cNvPicPr>
      </xdr:nvPicPr>
      <xdr:blipFill>
        <a:blip r:embed="rId42">
          <a:extLst/>
        </a:blip>
        <a:stretch>
          <a:fillRect/>
        </a:stretch>
      </xdr:blipFill>
      <xdr:spPr>
        <a:xfrm>
          <a:off x="1373009" y="6407146"/>
          <a:ext cx="1672167" cy="125412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49387</xdr:colOff>
      <xdr:row>8</xdr:row>
      <xdr:rowOff>15522</xdr:rowOff>
    </xdr:from>
    <xdr:to>
      <xdr:col>2</xdr:col>
      <xdr:colOff>1770943</xdr:colOff>
      <xdr:row>8</xdr:row>
      <xdr:rowOff>1388667</xdr:rowOff>
    </xdr:to>
    <xdr:pic>
      <xdr:nvPicPr>
        <xdr:cNvPr id="46" name="图片 70" descr="图片 70"/>
        <xdr:cNvPicPr>
          <a:picLocks noChangeAspect="1"/>
        </xdr:cNvPicPr>
      </xdr:nvPicPr>
      <xdr:blipFill>
        <a:blip r:embed="rId43">
          <a:extLst/>
        </a:blip>
        <a:stretch>
          <a:fillRect/>
        </a:stretch>
      </xdr:blipFill>
      <xdr:spPr>
        <a:xfrm>
          <a:off x="1344787" y="7768872"/>
          <a:ext cx="1721557" cy="137314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105832</xdr:colOff>
      <xdr:row>9</xdr:row>
      <xdr:rowOff>64912</xdr:rowOff>
    </xdr:from>
    <xdr:to>
      <xdr:col>2</xdr:col>
      <xdr:colOff>1340555</xdr:colOff>
      <xdr:row>9</xdr:row>
      <xdr:rowOff>1167341</xdr:rowOff>
    </xdr:to>
    <xdr:pic>
      <xdr:nvPicPr>
        <xdr:cNvPr id="47" name="图片 71" descr="图片 71"/>
        <xdr:cNvPicPr>
          <a:picLocks noChangeAspect="1"/>
        </xdr:cNvPicPr>
      </xdr:nvPicPr>
      <xdr:blipFill>
        <a:blip r:embed="rId44">
          <a:extLst/>
        </a:blip>
        <a:stretch>
          <a:fillRect/>
        </a:stretch>
      </xdr:blipFill>
      <xdr:spPr>
        <a:xfrm>
          <a:off x="1401232" y="9278762"/>
          <a:ext cx="1234723" cy="110243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49389</xdr:colOff>
      <xdr:row>10</xdr:row>
      <xdr:rowOff>43743</xdr:rowOff>
    </xdr:from>
    <xdr:to>
      <xdr:col>2</xdr:col>
      <xdr:colOff>1559276</xdr:colOff>
      <xdr:row>10</xdr:row>
      <xdr:rowOff>1140211</xdr:rowOff>
    </xdr:to>
    <xdr:pic>
      <xdr:nvPicPr>
        <xdr:cNvPr id="48" name="图片 72" descr="图片 72"/>
        <xdr:cNvPicPr>
          <a:picLocks noChangeAspect="1"/>
        </xdr:cNvPicPr>
      </xdr:nvPicPr>
      <xdr:blipFill>
        <a:blip r:embed="rId45">
          <a:extLst/>
        </a:blip>
        <a:stretch>
          <a:fillRect/>
        </a:stretch>
      </xdr:blipFill>
      <xdr:spPr>
        <a:xfrm>
          <a:off x="1344789" y="10476793"/>
          <a:ext cx="1509888" cy="109646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86660</xdr:colOff>
      <xdr:row>11</xdr:row>
      <xdr:rowOff>83797</xdr:rowOff>
    </xdr:from>
    <xdr:to>
      <xdr:col>2</xdr:col>
      <xdr:colOff>1716496</xdr:colOff>
      <xdr:row>11</xdr:row>
      <xdr:rowOff>471854</xdr:rowOff>
    </xdr:to>
    <xdr:pic>
      <xdr:nvPicPr>
        <xdr:cNvPr id="49" name="图片 73" descr="图片 73"/>
        <xdr:cNvPicPr>
          <a:picLocks noChangeAspect="1"/>
        </xdr:cNvPicPr>
      </xdr:nvPicPr>
      <xdr:blipFill>
        <a:blip r:embed="rId46">
          <a:extLst/>
        </a:blip>
        <a:stretch>
          <a:fillRect/>
        </a:stretch>
      </xdr:blipFill>
      <xdr:spPr>
        <a:xfrm>
          <a:off x="1382060" y="11736047"/>
          <a:ext cx="1629837" cy="38805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82550</xdr:colOff>
      <xdr:row>12</xdr:row>
      <xdr:rowOff>31750</xdr:rowOff>
    </xdr:from>
    <xdr:to>
      <xdr:col>2</xdr:col>
      <xdr:colOff>1790700</xdr:colOff>
      <xdr:row>12</xdr:row>
      <xdr:rowOff>499456</xdr:rowOff>
    </xdr:to>
    <xdr:pic>
      <xdr:nvPicPr>
        <xdr:cNvPr id="50" name="图片 74" descr="图片 74"/>
        <xdr:cNvPicPr>
          <a:picLocks noChangeAspect="1"/>
        </xdr:cNvPicPr>
      </xdr:nvPicPr>
      <xdr:blipFill>
        <a:blip r:embed="rId47">
          <a:extLst/>
        </a:blip>
        <a:stretch>
          <a:fillRect/>
        </a:stretch>
      </xdr:blipFill>
      <xdr:spPr>
        <a:xfrm>
          <a:off x="1377950" y="12255500"/>
          <a:ext cx="1708150" cy="46770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114300</xdr:colOff>
      <xdr:row>13</xdr:row>
      <xdr:rowOff>95250</xdr:rowOff>
    </xdr:from>
    <xdr:to>
      <xdr:col>2</xdr:col>
      <xdr:colOff>1422400</xdr:colOff>
      <xdr:row>13</xdr:row>
      <xdr:rowOff>1039989</xdr:rowOff>
    </xdr:to>
    <xdr:pic>
      <xdr:nvPicPr>
        <xdr:cNvPr id="51" name="图片 75" descr="图片 75"/>
        <xdr:cNvPicPr>
          <a:picLocks noChangeAspect="1"/>
        </xdr:cNvPicPr>
      </xdr:nvPicPr>
      <xdr:blipFill>
        <a:blip r:embed="rId48">
          <a:extLst/>
        </a:blip>
        <a:stretch>
          <a:fillRect/>
        </a:stretch>
      </xdr:blipFill>
      <xdr:spPr>
        <a:xfrm>
          <a:off x="1409700" y="12890500"/>
          <a:ext cx="1308100" cy="94474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69850</xdr:colOff>
      <xdr:row>14</xdr:row>
      <xdr:rowOff>69848</xdr:rowOff>
    </xdr:from>
    <xdr:to>
      <xdr:col>2</xdr:col>
      <xdr:colOff>1409700</xdr:colOff>
      <xdr:row>14</xdr:row>
      <xdr:rowOff>1037518</xdr:rowOff>
    </xdr:to>
    <xdr:pic>
      <xdr:nvPicPr>
        <xdr:cNvPr id="52" name="图片 76" descr="图片 76"/>
        <xdr:cNvPicPr>
          <a:picLocks noChangeAspect="1"/>
        </xdr:cNvPicPr>
      </xdr:nvPicPr>
      <xdr:blipFill>
        <a:blip r:embed="rId49">
          <a:extLst/>
        </a:blip>
        <a:stretch>
          <a:fillRect/>
        </a:stretch>
      </xdr:blipFill>
      <xdr:spPr>
        <a:xfrm>
          <a:off x="1365250" y="13957298"/>
          <a:ext cx="1339850" cy="96767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44450</xdr:colOff>
      <xdr:row>15</xdr:row>
      <xdr:rowOff>31748</xdr:rowOff>
    </xdr:from>
    <xdr:to>
      <xdr:col>2</xdr:col>
      <xdr:colOff>1301750</xdr:colOff>
      <xdr:row>15</xdr:row>
      <xdr:rowOff>1027112</xdr:rowOff>
    </xdr:to>
    <xdr:pic>
      <xdr:nvPicPr>
        <xdr:cNvPr id="53" name="图片 77" descr="图片 77"/>
        <xdr:cNvPicPr>
          <a:picLocks noChangeAspect="1"/>
        </xdr:cNvPicPr>
      </xdr:nvPicPr>
      <xdr:blipFill>
        <a:blip r:embed="rId50">
          <a:extLst/>
        </a:blip>
        <a:stretch>
          <a:fillRect/>
        </a:stretch>
      </xdr:blipFill>
      <xdr:spPr>
        <a:xfrm>
          <a:off x="1339850" y="15024098"/>
          <a:ext cx="1257300" cy="99536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101600</xdr:colOff>
      <xdr:row>16</xdr:row>
      <xdr:rowOff>50800</xdr:rowOff>
    </xdr:from>
    <xdr:to>
      <xdr:col>2</xdr:col>
      <xdr:colOff>1429238</xdr:colOff>
      <xdr:row>16</xdr:row>
      <xdr:rowOff>1009650</xdr:rowOff>
    </xdr:to>
    <xdr:pic>
      <xdr:nvPicPr>
        <xdr:cNvPr id="54" name="图片 78" descr="图片 78"/>
        <xdr:cNvPicPr>
          <a:picLocks noChangeAspect="1"/>
        </xdr:cNvPicPr>
      </xdr:nvPicPr>
      <xdr:blipFill>
        <a:blip r:embed="rId51">
          <a:extLst/>
        </a:blip>
        <a:stretch>
          <a:fillRect/>
        </a:stretch>
      </xdr:blipFill>
      <xdr:spPr>
        <a:xfrm>
          <a:off x="1397000" y="16148050"/>
          <a:ext cx="1327638" cy="95885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63500</xdr:colOff>
      <xdr:row>17</xdr:row>
      <xdr:rowOff>12700</xdr:rowOff>
    </xdr:from>
    <xdr:to>
      <xdr:col>2</xdr:col>
      <xdr:colOff>1443264</xdr:colOff>
      <xdr:row>17</xdr:row>
      <xdr:rowOff>1085850</xdr:rowOff>
    </xdr:to>
    <xdr:pic>
      <xdr:nvPicPr>
        <xdr:cNvPr id="55" name="图片 79" descr="图片 79"/>
        <xdr:cNvPicPr>
          <a:picLocks noChangeAspect="1"/>
        </xdr:cNvPicPr>
      </xdr:nvPicPr>
      <xdr:blipFill>
        <a:blip r:embed="rId52">
          <a:extLst/>
        </a:blip>
        <a:stretch>
          <a:fillRect/>
        </a:stretch>
      </xdr:blipFill>
      <xdr:spPr>
        <a:xfrm>
          <a:off x="1358900" y="17176750"/>
          <a:ext cx="1379765" cy="107315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63500</xdr:colOff>
      <xdr:row>18</xdr:row>
      <xdr:rowOff>31750</xdr:rowOff>
    </xdr:from>
    <xdr:to>
      <xdr:col>2</xdr:col>
      <xdr:colOff>1390650</xdr:colOff>
      <xdr:row>18</xdr:row>
      <xdr:rowOff>1137707</xdr:rowOff>
    </xdr:to>
    <xdr:pic>
      <xdr:nvPicPr>
        <xdr:cNvPr id="56" name="图片 80" descr="图片 80"/>
        <xdr:cNvPicPr>
          <a:picLocks noChangeAspect="1"/>
        </xdr:cNvPicPr>
      </xdr:nvPicPr>
      <xdr:blipFill>
        <a:blip r:embed="rId53">
          <a:extLst/>
        </a:blip>
        <a:stretch>
          <a:fillRect/>
        </a:stretch>
      </xdr:blipFill>
      <xdr:spPr>
        <a:xfrm>
          <a:off x="1358900" y="18338800"/>
          <a:ext cx="1327150" cy="110595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50800</xdr:colOff>
      <xdr:row>19</xdr:row>
      <xdr:rowOff>44450</xdr:rowOff>
    </xdr:from>
    <xdr:to>
      <xdr:col>2</xdr:col>
      <xdr:colOff>1517650</xdr:colOff>
      <xdr:row>19</xdr:row>
      <xdr:rowOff>1103842</xdr:rowOff>
    </xdr:to>
    <xdr:pic>
      <xdr:nvPicPr>
        <xdr:cNvPr id="57" name="图片 81" descr="图片 81"/>
        <xdr:cNvPicPr>
          <a:picLocks noChangeAspect="1"/>
        </xdr:cNvPicPr>
      </xdr:nvPicPr>
      <xdr:blipFill>
        <a:blip r:embed="rId54">
          <a:extLst/>
        </a:blip>
        <a:stretch>
          <a:fillRect/>
        </a:stretch>
      </xdr:blipFill>
      <xdr:spPr>
        <a:xfrm>
          <a:off x="1346200" y="19570700"/>
          <a:ext cx="1466850" cy="105939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57150</xdr:colOff>
      <xdr:row>20</xdr:row>
      <xdr:rowOff>12698</xdr:rowOff>
    </xdr:from>
    <xdr:to>
      <xdr:col>2</xdr:col>
      <xdr:colOff>1473200</xdr:colOff>
      <xdr:row>20</xdr:row>
      <xdr:rowOff>1094404</xdr:rowOff>
    </xdr:to>
    <xdr:pic>
      <xdr:nvPicPr>
        <xdr:cNvPr id="58" name="图片 82" descr="图片 82"/>
        <xdr:cNvPicPr>
          <a:picLocks noChangeAspect="1"/>
        </xdr:cNvPicPr>
      </xdr:nvPicPr>
      <xdr:blipFill>
        <a:blip r:embed="rId55">
          <a:extLst/>
        </a:blip>
        <a:stretch>
          <a:fillRect/>
        </a:stretch>
      </xdr:blipFill>
      <xdr:spPr>
        <a:xfrm>
          <a:off x="1352550" y="20694648"/>
          <a:ext cx="1416050" cy="108170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44450</xdr:colOff>
      <xdr:row>21</xdr:row>
      <xdr:rowOff>38100</xdr:rowOff>
    </xdr:from>
    <xdr:to>
      <xdr:col>2</xdr:col>
      <xdr:colOff>1752600</xdr:colOff>
      <xdr:row>21</xdr:row>
      <xdr:rowOff>1054856</xdr:rowOff>
    </xdr:to>
    <xdr:pic>
      <xdr:nvPicPr>
        <xdr:cNvPr id="59" name="图片 83" descr="图片 83"/>
        <xdr:cNvPicPr>
          <a:picLocks noChangeAspect="1"/>
        </xdr:cNvPicPr>
      </xdr:nvPicPr>
      <xdr:blipFill>
        <a:blip r:embed="rId56">
          <a:extLst/>
        </a:blip>
        <a:stretch>
          <a:fillRect/>
        </a:stretch>
      </xdr:blipFill>
      <xdr:spPr>
        <a:xfrm>
          <a:off x="1339850" y="21888450"/>
          <a:ext cx="1708150" cy="101675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88900</xdr:colOff>
      <xdr:row>22</xdr:row>
      <xdr:rowOff>69850</xdr:rowOff>
    </xdr:from>
    <xdr:to>
      <xdr:col>2</xdr:col>
      <xdr:colOff>1739900</xdr:colOff>
      <xdr:row>22</xdr:row>
      <xdr:rowOff>915004</xdr:rowOff>
    </xdr:to>
    <xdr:pic>
      <xdr:nvPicPr>
        <xdr:cNvPr id="60" name="图片 84" descr="图片 84"/>
        <xdr:cNvPicPr>
          <a:picLocks noChangeAspect="1"/>
        </xdr:cNvPicPr>
      </xdr:nvPicPr>
      <xdr:blipFill>
        <a:blip r:embed="rId57">
          <a:extLst/>
        </a:blip>
        <a:stretch>
          <a:fillRect/>
        </a:stretch>
      </xdr:blipFill>
      <xdr:spPr>
        <a:xfrm>
          <a:off x="1384300" y="23037800"/>
          <a:ext cx="1651000" cy="84515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109412</xdr:colOff>
      <xdr:row>23</xdr:row>
      <xdr:rowOff>44448</xdr:rowOff>
    </xdr:from>
    <xdr:to>
      <xdr:col>2</xdr:col>
      <xdr:colOff>1727199</xdr:colOff>
      <xdr:row>23</xdr:row>
      <xdr:rowOff>920750</xdr:rowOff>
    </xdr:to>
    <xdr:pic>
      <xdr:nvPicPr>
        <xdr:cNvPr id="61" name="图片 85" descr="图片 85"/>
        <xdr:cNvPicPr>
          <a:picLocks noChangeAspect="1"/>
        </xdr:cNvPicPr>
      </xdr:nvPicPr>
      <xdr:blipFill>
        <a:blip r:embed="rId58">
          <a:extLst/>
        </a:blip>
        <a:stretch>
          <a:fillRect/>
        </a:stretch>
      </xdr:blipFill>
      <xdr:spPr>
        <a:xfrm>
          <a:off x="1404812" y="24002998"/>
          <a:ext cx="1617788" cy="87630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44450</xdr:colOff>
      <xdr:row>24</xdr:row>
      <xdr:rowOff>69850</xdr:rowOff>
    </xdr:from>
    <xdr:to>
      <xdr:col>2</xdr:col>
      <xdr:colOff>1714834</xdr:colOff>
      <xdr:row>24</xdr:row>
      <xdr:rowOff>825500</xdr:rowOff>
    </xdr:to>
    <xdr:pic>
      <xdr:nvPicPr>
        <xdr:cNvPr id="62" name="图片 86" descr="图片 86"/>
        <xdr:cNvPicPr>
          <a:picLocks noChangeAspect="1"/>
        </xdr:cNvPicPr>
      </xdr:nvPicPr>
      <xdr:blipFill>
        <a:blip r:embed="rId59">
          <a:extLst/>
        </a:blip>
        <a:stretch>
          <a:fillRect/>
        </a:stretch>
      </xdr:blipFill>
      <xdr:spPr>
        <a:xfrm>
          <a:off x="1339850" y="25031700"/>
          <a:ext cx="1670385" cy="75565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234950</xdr:colOff>
      <xdr:row>25</xdr:row>
      <xdr:rowOff>69850</xdr:rowOff>
    </xdr:from>
    <xdr:to>
      <xdr:col>2</xdr:col>
      <xdr:colOff>1524000</xdr:colOff>
      <xdr:row>25</xdr:row>
      <xdr:rowOff>729719</xdr:rowOff>
    </xdr:to>
    <xdr:pic>
      <xdr:nvPicPr>
        <xdr:cNvPr id="63" name="图片 87" descr="图片 87"/>
        <xdr:cNvPicPr>
          <a:picLocks noChangeAspect="1"/>
        </xdr:cNvPicPr>
      </xdr:nvPicPr>
      <xdr:blipFill>
        <a:blip r:embed="rId60">
          <a:extLst/>
        </a:blip>
        <a:stretch>
          <a:fillRect/>
        </a:stretch>
      </xdr:blipFill>
      <xdr:spPr>
        <a:xfrm>
          <a:off x="1530350" y="25920700"/>
          <a:ext cx="1289050" cy="65987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120650</xdr:colOff>
      <xdr:row>26</xdr:row>
      <xdr:rowOff>76200</xdr:rowOff>
    </xdr:from>
    <xdr:to>
      <xdr:col>2</xdr:col>
      <xdr:colOff>1365250</xdr:colOff>
      <xdr:row>26</xdr:row>
      <xdr:rowOff>1026935</xdr:rowOff>
    </xdr:to>
    <xdr:pic>
      <xdr:nvPicPr>
        <xdr:cNvPr id="64" name="图片 88" descr="图片 88"/>
        <xdr:cNvPicPr>
          <a:picLocks noChangeAspect="1"/>
        </xdr:cNvPicPr>
      </xdr:nvPicPr>
      <xdr:blipFill>
        <a:blip r:embed="rId61">
          <a:extLst/>
        </a:blip>
        <a:stretch>
          <a:fillRect/>
        </a:stretch>
      </xdr:blipFill>
      <xdr:spPr>
        <a:xfrm>
          <a:off x="1416050" y="26714450"/>
          <a:ext cx="1244600" cy="95073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50800</xdr:colOff>
      <xdr:row>27</xdr:row>
      <xdr:rowOff>38100</xdr:rowOff>
    </xdr:from>
    <xdr:to>
      <xdr:col>2</xdr:col>
      <xdr:colOff>1733550</xdr:colOff>
      <xdr:row>27</xdr:row>
      <xdr:rowOff>809361</xdr:rowOff>
    </xdr:to>
    <xdr:pic>
      <xdr:nvPicPr>
        <xdr:cNvPr id="65" name="图片 89" descr="图片 89"/>
        <xdr:cNvPicPr>
          <a:picLocks noChangeAspect="1"/>
        </xdr:cNvPicPr>
      </xdr:nvPicPr>
      <xdr:blipFill>
        <a:blip r:embed="rId62">
          <a:extLst/>
        </a:blip>
        <a:stretch>
          <a:fillRect/>
        </a:stretch>
      </xdr:blipFill>
      <xdr:spPr>
        <a:xfrm>
          <a:off x="1346200" y="27743150"/>
          <a:ext cx="1682750" cy="77126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</xdr:wsDr>
</file>

<file path=xl/drawings/drawing3.xml><?xml version="1.0" encoding="utf-8"?>
<xdr:wsDr xmlns:r="http://schemas.openxmlformats.org/officeDocument/2006/relationships" xmlns:a="http://schemas.openxmlformats.org/drawingml/2006/main" xmlns:m="http://schemas.openxmlformats.org/officeDocument/2006/math" xmlns:a14="http://schemas.microsoft.com/office/drawing/2010/main" xmlns:xdr="http://schemas.openxmlformats.org/drawingml/2006/spreadsheetDrawing">
  <xdr:twoCellAnchor>
    <xdr:from>
      <xdr:col>2</xdr:col>
      <xdr:colOff>127000</xdr:colOff>
      <xdr:row>109</xdr:row>
      <xdr:rowOff>88900</xdr:rowOff>
    </xdr:from>
    <xdr:to>
      <xdr:col>2</xdr:col>
      <xdr:colOff>1945821</xdr:colOff>
      <xdr:row>109</xdr:row>
      <xdr:rowOff>1107442</xdr:rowOff>
    </xdr:to>
    <xdr:pic>
      <xdr:nvPicPr>
        <xdr:cNvPr id="67" name="图片 7" descr="图片 7"/>
        <xdr:cNvPicPr>
          <a:picLocks noChangeAspect="1"/>
        </xdr:cNvPicPr>
      </xdr:nvPicPr>
      <xdr:blipFill>
        <a:blip r:embed="rId1">
          <a:extLst/>
        </a:blip>
        <a:stretch>
          <a:fillRect/>
        </a:stretch>
      </xdr:blipFill>
      <xdr:spPr>
        <a:xfrm>
          <a:off x="1371600" y="96951800"/>
          <a:ext cx="1818821" cy="101854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165100</xdr:colOff>
      <xdr:row>110</xdr:row>
      <xdr:rowOff>152400</xdr:rowOff>
    </xdr:from>
    <xdr:to>
      <xdr:col>2</xdr:col>
      <xdr:colOff>1720202</xdr:colOff>
      <xdr:row>110</xdr:row>
      <xdr:rowOff>914400</xdr:rowOff>
    </xdr:to>
    <xdr:pic>
      <xdr:nvPicPr>
        <xdr:cNvPr id="68" name="图片 8" descr="图片 8"/>
        <xdr:cNvPicPr>
          <a:picLocks noChangeAspect="1"/>
        </xdr:cNvPicPr>
      </xdr:nvPicPr>
      <xdr:blipFill>
        <a:blip r:embed="rId2">
          <a:extLst/>
        </a:blip>
        <a:stretch>
          <a:fillRect/>
        </a:stretch>
      </xdr:blipFill>
      <xdr:spPr>
        <a:xfrm>
          <a:off x="1409700" y="98272600"/>
          <a:ext cx="1555102" cy="76200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139700</xdr:colOff>
      <xdr:row>111</xdr:row>
      <xdr:rowOff>88900</xdr:rowOff>
    </xdr:from>
    <xdr:to>
      <xdr:col>2</xdr:col>
      <xdr:colOff>1358900</xdr:colOff>
      <xdr:row>111</xdr:row>
      <xdr:rowOff>661925</xdr:rowOff>
    </xdr:to>
    <xdr:pic>
      <xdr:nvPicPr>
        <xdr:cNvPr id="69" name="图片 9" descr="图片 9"/>
        <xdr:cNvPicPr>
          <a:picLocks noChangeAspect="1"/>
        </xdr:cNvPicPr>
      </xdr:nvPicPr>
      <xdr:blipFill>
        <a:blip r:embed="rId3">
          <a:extLst/>
        </a:blip>
        <a:stretch>
          <a:fillRect/>
        </a:stretch>
      </xdr:blipFill>
      <xdr:spPr>
        <a:xfrm>
          <a:off x="1384300" y="99263200"/>
          <a:ext cx="1219200" cy="57302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114300</xdr:colOff>
      <xdr:row>112</xdr:row>
      <xdr:rowOff>177800</xdr:rowOff>
    </xdr:from>
    <xdr:to>
      <xdr:col>2</xdr:col>
      <xdr:colOff>1540764</xdr:colOff>
      <xdr:row>112</xdr:row>
      <xdr:rowOff>772163</xdr:rowOff>
    </xdr:to>
    <xdr:pic>
      <xdr:nvPicPr>
        <xdr:cNvPr id="70" name="图片 12" descr="图片 12"/>
        <xdr:cNvPicPr>
          <a:picLocks noChangeAspect="1"/>
        </xdr:cNvPicPr>
      </xdr:nvPicPr>
      <xdr:blipFill>
        <a:blip r:embed="rId4">
          <a:extLst/>
        </a:blip>
        <a:stretch>
          <a:fillRect/>
        </a:stretch>
      </xdr:blipFill>
      <xdr:spPr>
        <a:xfrm>
          <a:off x="1358900" y="100101400"/>
          <a:ext cx="1426465" cy="59436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88900</xdr:colOff>
      <xdr:row>113</xdr:row>
      <xdr:rowOff>104142</xdr:rowOff>
    </xdr:from>
    <xdr:to>
      <xdr:col>2</xdr:col>
      <xdr:colOff>1519621</xdr:colOff>
      <xdr:row>113</xdr:row>
      <xdr:rowOff>1026157</xdr:rowOff>
    </xdr:to>
    <xdr:pic>
      <xdr:nvPicPr>
        <xdr:cNvPr id="71" name="图片 13" descr="图片 13"/>
        <xdr:cNvPicPr>
          <a:picLocks noChangeAspect="1"/>
        </xdr:cNvPicPr>
      </xdr:nvPicPr>
      <xdr:blipFill>
        <a:blip r:embed="rId5">
          <a:extLst/>
        </a:blip>
        <a:stretch>
          <a:fillRect/>
        </a:stretch>
      </xdr:blipFill>
      <xdr:spPr>
        <a:xfrm>
          <a:off x="1333500" y="100916742"/>
          <a:ext cx="1430722" cy="92201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157480</xdr:colOff>
      <xdr:row>114</xdr:row>
      <xdr:rowOff>58421</xdr:rowOff>
    </xdr:from>
    <xdr:to>
      <xdr:col>2</xdr:col>
      <xdr:colOff>1529079</xdr:colOff>
      <xdr:row>114</xdr:row>
      <xdr:rowOff>934715</xdr:rowOff>
    </xdr:to>
    <xdr:pic>
      <xdr:nvPicPr>
        <xdr:cNvPr id="72" name="图片 14" descr="图片 14"/>
        <xdr:cNvPicPr>
          <a:picLocks noChangeAspect="1"/>
        </xdr:cNvPicPr>
      </xdr:nvPicPr>
      <xdr:blipFill>
        <a:blip r:embed="rId6">
          <a:extLst/>
        </a:blip>
        <a:stretch>
          <a:fillRect/>
        </a:stretch>
      </xdr:blipFill>
      <xdr:spPr>
        <a:xfrm>
          <a:off x="1402080" y="101975921"/>
          <a:ext cx="1371599" cy="87629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177800</xdr:colOff>
      <xdr:row>115</xdr:row>
      <xdr:rowOff>48257</xdr:rowOff>
    </xdr:from>
    <xdr:to>
      <xdr:col>2</xdr:col>
      <xdr:colOff>1762465</xdr:colOff>
      <xdr:row>115</xdr:row>
      <xdr:rowOff>955042</xdr:rowOff>
    </xdr:to>
    <xdr:pic>
      <xdr:nvPicPr>
        <xdr:cNvPr id="73" name="图片 15" descr="图片 15"/>
        <xdr:cNvPicPr>
          <a:picLocks noChangeAspect="1"/>
        </xdr:cNvPicPr>
      </xdr:nvPicPr>
      <xdr:blipFill>
        <a:blip r:embed="rId7">
          <a:extLst/>
        </a:blip>
        <a:stretch>
          <a:fillRect/>
        </a:stretch>
      </xdr:blipFill>
      <xdr:spPr>
        <a:xfrm>
          <a:off x="1422400" y="102969057"/>
          <a:ext cx="1584666" cy="90678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152400</xdr:colOff>
      <xdr:row>116</xdr:row>
      <xdr:rowOff>101600</xdr:rowOff>
    </xdr:from>
    <xdr:to>
      <xdr:col>2</xdr:col>
      <xdr:colOff>1705155</xdr:colOff>
      <xdr:row>116</xdr:row>
      <xdr:rowOff>1016000</xdr:rowOff>
    </xdr:to>
    <xdr:pic>
      <xdr:nvPicPr>
        <xdr:cNvPr id="74" name="图片 16" descr="图片 16"/>
        <xdr:cNvPicPr>
          <a:picLocks noChangeAspect="1"/>
        </xdr:cNvPicPr>
      </xdr:nvPicPr>
      <xdr:blipFill>
        <a:blip r:embed="rId8">
          <a:extLst/>
        </a:blip>
        <a:stretch>
          <a:fillRect/>
        </a:stretch>
      </xdr:blipFill>
      <xdr:spPr>
        <a:xfrm>
          <a:off x="1397000" y="104063800"/>
          <a:ext cx="1552756" cy="91440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101600</xdr:colOff>
      <xdr:row>117</xdr:row>
      <xdr:rowOff>114300</xdr:rowOff>
    </xdr:from>
    <xdr:to>
      <xdr:col>2</xdr:col>
      <xdr:colOff>1676400</xdr:colOff>
      <xdr:row>117</xdr:row>
      <xdr:rowOff>1059185</xdr:rowOff>
    </xdr:to>
    <xdr:pic>
      <xdr:nvPicPr>
        <xdr:cNvPr id="75" name="图片 17" descr="图片 17"/>
        <xdr:cNvPicPr>
          <a:picLocks noChangeAspect="1"/>
        </xdr:cNvPicPr>
      </xdr:nvPicPr>
      <xdr:blipFill>
        <a:blip r:embed="rId9">
          <a:extLst/>
        </a:blip>
        <a:stretch>
          <a:fillRect/>
        </a:stretch>
      </xdr:blipFill>
      <xdr:spPr>
        <a:xfrm>
          <a:off x="1346200" y="105117900"/>
          <a:ext cx="1574800" cy="94488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127000</xdr:colOff>
      <xdr:row>118</xdr:row>
      <xdr:rowOff>127000</xdr:rowOff>
    </xdr:from>
    <xdr:to>
      <xdr:col>2</xdr:col>
      <xdr:colOff>1701276</xdr:colOff>
      <xdr:row>118</xdr:row>
      <xdr:rowOff>975357</xdr:rowOff>
    </xdr:to>
    <xdr:pic>
      <xdr:nvPicPr>
        <xdr:cNvPr id="76" name="图片 18" descr="图片 18"/>
        <xdr:cNvPicPr>
          <a:picLocks noChangeAspect="1"/>
        </xdr:cNvPicPr>
      </xdr:nvPicPr>
      <xdr:blipFill>
        <a:blip r:embed="rId10">
          <a:extLst/>
        </a:blip>
        <a:stretch>
          <a:fillRect/>
        </a:stretch>
      </xdr:blipFill>
      <xdr:spPr>
        <a:xfrm>
          <a:off x="1371600" y="106299000"/>
          <a:ext cx="1574277" cy="84835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152400</xdr:colOff>
      <xdr:row>119</xdr:row>
      <xdr:rowOff>127000</xdr:rowOff>
    </xdr:from>
    <xdr:to>
      <xdr:col>2</xdr:col>
      <xdr:colOff>1641133</xdr:colOff>
      <xdr:row>119</xdr:row>
      <xdr:rowOff>1127757</xdr:rowOff>
    </xdr:to>
    <xdr:pic>
      <xdr:nvPicPr>
        <xdr:cNvPr id="77" name="图片 19" descr="图片 19"/>
        <xdr:cNvPicPr>
          <a:picLocks noChangeAspect="1"/>
        </xdr:cNvPicPr>
      </xdr:nvPicPr>
      <xdr:blipFill>
        <a:blip r:embed="rId11">
          <a:extLst/>
        </a:blip>
        <a:stretch>
          <a:fillRect/>
        </a:stretch>
      </xdr:blipFill>
      <xdr:spPr>
        <a:xfrm>
          <a:off x="1397000" y="107327700"/>
          <a:ext cx="1488733" cy="100075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139700</xdr:colOff>
      <xdr:row>120</xdr:row>
      <xdr:rowOff>127000</xdr:rowOff>
    </xdr:from>
    <xdr:to>
      <xdr:col>2</xdr:col>
      <xdr:colOff>1621659</xdr:colOff>
      <xdr:row>120</xdr:row>
      <xdr:rowOff>843284</xdr:rowOff>
    </xdr:to>
    <xdr:pic>
      <xdr:nvPicPr>
        <xdr:cNvPr id="78" name="图片 20" descr="图片 20"/>
        <xdr:cNvPicPr>
          <a:picLocks noChangeAspect="1"/>
        </xdr:cNvPicPr>
      </xdr:nvPicPr>
      <xdr:blipFill>
        <a:blip r:embed="rId12">
          <a:extLst/>
        </a:blip>
        <a:stretch>
          <a:fillRect/>
        </a:stretch>
      </xdr:blipFill>
      <xdr:spPr>
        <a:xfrm>
          <a:off x="1384300" y="108534200"/>
          <a:ext cx="1481959" cy="71628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215900</xdr:colOff>
      <xdr:row>121</xdr:row>
      <xdr:rowOff>127000</xdr:rowOff>
    </xdr:from>
    <xdr:to>
      <xdr:col>2</xdr:col>
      <xdr:colOff>1442721</xdr:colOff>
      <xdr:row>121</xdr:row>
      <xdr:rowOff>897173</xdr:rowOff>
    </xdr:to>
    <xdr:pic>
      <xdr:nvPicPr>
        <xdr:cNvPr id="79" name="图片 21" descr="图片 21"/>
        <xdr:cNvPicPr>
          <a:picLocks noChangeAspect="1"/>
        </xdr:cNvPicPr>
      </xdr:nvPicPr>
      <xdr:blipFill>
        <a:blip r:embed="rId13">
          <a:extLst/>
        </a:blip>
        <a:stretch>
          <a:fillRect/>
        </a:stretch>
      </xdr:blipFill>
      <xdr:spPr>
        <a:xfrm>
          <a:off x="1460500" y="109461300"/>
          <a:ext cx="1226822" cy="77017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88900</xdr:colOff>
      <xdr:row>124</xdr:row>
      <xdr:rowOff>127000</xdr:rowOff>
    </xdr:from>
    <xdr:to>
      <xdr:col>2</xdr:col>
      <xdr:colOff>1715570</xdr:colOff>
      <xdr:row>124</xdr:row>
      <xdr:rowOff>985515</xdr:rowOff>
    </xdr:to>
    <xdr:pic>
      <xdr:nvPicPr>
        <xdr:cNvPr id="80" name="图片 22" descr="图片 22"/>
        <xdr:cNvPicPr>
          <a:picLocks noChangeAspect="1"/>
        </xdr:cNvPicPr>
      </xdr:nvPicPr>
      <xdr:blipFill>
        <a:blip r:embed="rId14">
          <a:extLst/>
        </a:blip>
        <a:stretch>
          <a:fillRect/>
        </a:stretch>
      </xdr:blipFill>
      <xdr:spPr>
        <a:xfrm>
          <a:off x="1333500" y="112014000"/>
          <a:ext cx="1626671" cy="85851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127000</xdr:colOff>
      <xdr:row>125</xdr:row>
      <xdr:rowOff>60957</xdr:rowOff>
    </xdr:from>
    <xdr:to>
      <xdr:col>2</xdr:col>
      <xdr:colOff>1574800</xdr:colOff>
      <xdr:row>125</xdr:row>
      <xdr:rowOff>977900</xdr:rowOff>
    </xdr:to>
    <xdr:pic>
      <xdr:nvPicPr>
        <xdr:cNvPr id="81" name="图片 23" descr="图片 23"/>
        <xdr:cNvPicPr>
          <a:picLocks noChangeAspect="1"/>
        </xdr:cNvPicPr>
      </xdr:nvPicPr>
      <xdr:blipFill>
        <a:blip r:embed="rId15">
          <a:extLst/>
        </a:blip>
        <a:stretch>
          <a:fillRect/>
        </a:stretch>
      </xdr:blipFill>
      <xdr:spPr>
        <a:xfrm>
          <a:off x="1371600" y="113052857"/>
          <a:ext cx="1447800" cy="91694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139700</xdr:colOff>
      <xdr:row>126</xdr:row>
      <xdr:rowOff>152400</xdr:rowOff>
    </xdr:from>
    <xdr:to>
      <xdr:col>2</xdr:col>
      <xdr:colOff>1584960</xdr:colOff>
      <xdr:row>126</xdr:row>
      <xdr:rowOff>1035608</xdr:rowOff>
    </xdr:to>
    <xdr:pic>
      <xdr:nvPicPr>
        <xdr:cNvPr id="82" name="图片 24" descr="图片 24"/>
        <xdr:cNvPicPr>
          <a:picLocks noChangeAspect="1"/>
        </xdr:cNvPicPr>
      </xdr:nvPicPr>
      <xdr:blipFill>
        <a:blip r:embed="rId16">
          <a:extLst/>
        </a:blip>
        <a:stretch>
          <a:fillRect/>
        </a:stretch>
      </xdr:blipFill>
      <xdr:spPr>
        <a:xfrm>
          <a:off x="1384300" y="114198400"/>
          <a:ext cx="1445261" cy="88320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139700</xdr:colOff>
      <xdr:row>129</xdr:row>
      <xdr:rowOff>101600</xdr:rowOff>
    </xdr:from>
    <xdr:to>
      <xdr:col>2</xdr:col>
      <xdr:colOff>1576615</xdr:colOff>
      <xdr:row>129</xdr:row>
      <xdr:rowOff>883915</xdr:rowOff>
    </xdr:to>
    <xdr:pic>
      <xdr:nvPicPr>
        <xdr:cNvPr id="83" name="图片 25" descr="图片 25"/>
        <xdr:cNvPicPr>
          <a:picLocks noChangeAspect="1"/>
        </xdr:cNvPicPr>
      </xdr:nvPicPr>
      <xdr:blipFill>
        <a:blip r:embed="rId17">
          <a:extLst/>
        </a:blip>
        <a:stretch>
          <a:fillRect/>
        </a:stretch>
      </xdr:blipFill>
      <xdr:spPr>
        <a:xfrm>
          <a:off x="1384300" y="116916200"/>
          <a:ext cx="1436916" cy="78231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114300</xdr:colOff>
      <xdr:row>130</xdr:row>
      <xdr:rowOff>88900</xdr:rowOff>
    </xdr:from>
    <xdr:to>
      <xdr:col>2</xdr:col>
      <xdr:colOff>1613389</xdr:colOff>
      <xdr:row>130</xdr:row>
      <xdr:rowOff>955042</xdr:rowOff>
    </xdr:to>
    <xdr:pic>
      <xdr:nvPicPr>
        <xdr:cNvPr id="84" name="图片 26" descr="图片 26"/>
        <xdr:cNvPicPr>
          <a:picLocks noChangeAspect="1"/>
        </xdr:cNvPicPr>
      </xdr:nvPicPr>
      <xdr:blipFill>
        <a:blip r:embed="rId18">
          <a:extLst/>
        </a:blip>
        <a:stretch>
          <a:fillRect/>
        </a:stretch>
      </xdr:blipFill>
      <xdr:spPr>
        <a:xfrm>
          <a:off x="1358900" y="117817900"/>
          <a:ext cx="1499090" cy="86614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226061</xdr:colOff>
      <xdr:row>131</xdr:row>
      <xdr:rowOff>91442</xdr:rowOff>
    </xdr:from>
    <xdr:to>
      <xdr:col>2</xdr:col>
      <xdr:colOff>1717040</xdr:colOff>
      <xdr:row>131</xdr:row>
      <xdr:rowOff>886631</xdr:rowOff>
    </xdr:to>
    <xdr:pic>
      <xdr:nvPicPr>
        <xdr:cNvPr id="85" name="图片 27" descr="图片 27"/>
        <xdr:cNvPicPr>
          <a:picLocks noChangeAspect="1"/>
        </xdr:cNvPicPr>
      </xdr:nvPicPr>
      <xdr:blipFill>
        <a:blip r:embed="rId19">
          <a:extLst/>
        </a:blip>
        <a:stretch>
          <a:fillRect/>
        </a:stretch>
      </xdr:blipFill>
      <xdr:spPr>
        <a:xfrm>
          <a:off x="1470661" y="118836442"/>
          <a:ext cx="1490979" cy="79519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139700</xdr:colOff>
      <xdr:row>135</xdr:row>
      <xdr:rowOff>114300</xdr:rowOff>
    </xdr:from>
    <xdr:to>
      <xdr:col>2</xdr:col>
      <xdr:colOff>1622943</xdr:colOff>
      <xdr:row>135</xdr:row>
      <xdr:rowOff>822957</xdr:rowOff>
    </xdr:to>
    <xdr:pic>
      <xdr:nvPicPr>
        <xdr:cNvPr id="86" name="图片 28" descr="图片 28"/>
        <xdr:cNvPicPr>
          <a:picLocks noChangeAspect="1"/>
        </xdr:cNvPicPr>
      </xdr:nvPicPr>
      <xdr:blipFill>
        <a:blip r:embed="rId20">
          <a:extLst/>
        </a:blip>
        <a:stretch>
          <a:fillRect/>
        </a:stretch>
      </xdr:blipFill>
      <xdr:spPr>
        <a:xfrm>
          <a:off x="1384300" y="122440700"/>
          <a:ext cx="1483243" cy="70865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88900</xdr:colOff>
      <xdr:row>136</xdr:row>
      <xdr:rowOff>152400</xdr:rowOff>
    </xdr:from>
    <xdr:to>
      <xdr:col>2</xdr:col>
      <xdr:colOff>1494507</xdr:colOff>
      <xdr:row>136</xdr:row>
      <xdr:rowOff>1097285</xdr:rowOff>
    </xdr:to>
    <xdr:pic>
      <xdr:nvPicPr>
        <xdr:cNvPr id="87" name="图片 29" descr="图片 29"/>
        <xdr:cNvPicPr>
          <a:picLocks noChangeAspect="1"/>
        </xdr:cNvPicPr>
      </xdr:nvPicPr>
      <xdr:blipFill>
        <a:blip r:embed="rId21">
          <a:extLst/>
        </a:blip>
        <a:stretch>
          <a:fillRect/>
        </a:stretch>
      </xdr:blipFill>
      <xdr:spPr>
        <a:xfrm>
          <a:off x="1333500" y="123367800"/>
          <a:ext cx="1405608" cy="94488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230908</xdr:colOff>
      <xdr:row>108</xdr:row>
      <xdr:rowOff>115453</xdr:rowOff>
    </xdr:from>
    <xdr:to>
      <xdr:col>2</xdr:col>
      <xdr:colOff>1907309</xdr:colOff>
      <xdr:row>108</xdr:row>
      <xdr:rowOff>1071004</xdr:rowOff>
    </xdr:to>
    <xdr:pic>
      <xdr:nvPicPr>
        <xdr:cNvPr id="88" name="图片 1" descr="图片 1"/>
        <xdr:cNvPicPr>
          <a:picLocks noChangeAspect="1"/>
        </xdr:cNvPicPr>
      </xdr:nvPicPr>
      <xdr:blipFill>
        <a:blip r:embed="rId22">
          <a:extLst/>
        </a:blip>
        <a:stretch>
          <a:fillRect/>
        </a:stretch>
      </xdr:blipFill>
      <xdr:spPr>
        <a:xfrm>
          <a:off x="1475507" y="95848053"/>
          <a:ext cx="1676402" cy="95555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190356</xdr:colOff>
      <xdr:row>122</xdr:row>
      <xdr:rowOff>95870</xdr:rowOff>
    </xdr:from>
    <xdr:to>
      <xdr:col>2</xdr:col>
      <xdr:colOff>1354058</xdr:colOff>
      <xdr:row>122</xdr:row>
      <xdr:rowOff>650242</xdr:rowOff>
    </xdr:to>
    <xdr:pic>
      <xdr:nvPicPr>
        <xdr:cNvPr id="89" name="图片 31" descr="图片 31"/>
        <xdr:cNvPicPr>
          <a:picLocks noChangeAspect="1"/>
        </xdr:cNvPicPr>
      </xdr:nvPicPr>
      <xdr:blipFill>
        <a:blip r:embed="rId23">
          <a:extLst/>
        </a:blip>
        <a:stretch>
          <a:fillRect/>
        </a:stretch>
      </xdr:blipFill>
      <xdr:spPr>
        <a:xfrm>
          <a:off x="1434956" y="110395370"/>
          <a:ext cx="1163703" cy="55437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155051</xdr:colOff>
      <xdr:row>123</xdr:row>
      <xdr:rowOff>92323</xdr:rowOff>
    </xdr:from>
    <xdr:to>
      <xdr:col>2</xdr:col>
      <xdr:colOff>1239318</xdr:colOff>
      <xdr:row>123</xdr:row>
      <xdr:rowOff>589284</xdr:rowOff>
    </xdr:to>
    <xdr:pic>
      <xdr:nvPicPr>
        <xdr:cNvPr id="90" name="图片 32" descr="图片 32"/>
        <xdr:cNvPicPr>
          <a:picLocks noChangeAspect="1"/>
        </xdr:cNvPicPr>
      </xdr:nvPicPr>
      <xdr:blipFill>
        <a:blip r:embed="rId24">
          <a:extLst/>
        </a:blip>
        <a:stretch>
          <a:fillRect/>
        </a:stretch>
      </xdr:blipFill>
      <xdr:spPr>
        <a:xfrm>
          <a:off x="1399651" y="111293523"/>
          <a:ext cx="1084267" cy="49696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119270</xdr:colOff>
      <xdr:row>127</xdr:row>
      <xdr:rowOff>112266</xdr:rowOff>
    </xdr:from>
    <xdr:to>
      <xdr:col>2</xdr:col>
      <xdr:colOff>1347249</xdr:colOff>
      <xdr:row>127</xdr:row>
      <xdr:rowOff>751842</xdr:rowOff>
    </xdr:to>
    <xdr:pic>
      <xdr:nvPicPr>
        <xdr:cNvPr id="91" name="图片 33" descr="图片 33"/>
        <xdr:cNvPicPr>
          <a:picLocks noChangeAspect="1"/>
        </xdr:cNvPicPr>
      </xdr:nvPicPr>
      <xdr:blipFill>
        <a:blip r:embed="rId25">
          <a:extLst/>
        </a:blip>
        <a:stretch>
          <a:fillRect/>
        </a:stretch>
      </xdr:blipFill>
      <xdr:spPr>
        <a:xfrm>
          <a:off x="1363870" y="115225066"/>
          <a:ext cx="1227979" cy="63957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167860</xdr:colOff>
      <xdr:row>128</xdr:row>
      <xdr:rowOff>107788</xdr:rowOff>
    </xdr:from>
    <xdr:to>
      <xdr:col>2</xdr:col>
      <xdr:colOff>1169318</xdr:colOff>
      <xdr:row>128</xdr:row>
      <xdr:rowOff>650242</xdr:rowOff>
    </xdr:to>
    <xdr:pic>
      <xdr:nvPicPr>
        <xdr:cNvPr id="92" name="图片 37" descr="图片 37"/>
        <xdr:cNvPicPr>
          <a:picLocks noChangeAspect="1"/>
        </xdr:cNvPicPr>
      </xdr:nvPicPr>
      <xdr:blipFill>
        <a:blip r:embed="rId26">
          <a:extLst/>
        </a:blip>
        <a:stretch>
          <a:fillRect/>
        </a:stretch>
      </xdr:blipFill>
      <xdr:spPr>
        <a:xfrm>
          <a:off x="1412460" y="116084188"/>
          <a:ext cx="1001458" cy="54245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58697</xdr:colOff>
      <xdr:row>132</xdr:row>
      <xdr:rowOff>94679</xdr:rowOff>
    </xdr:from>
    <xdr:to>
      <xdr:col>2</xdr:col>
      <xdr:colOff>1536837</xdr:colOff>
      <xdr:row>132</xdr:row>
      <xdr:rowOff>772157</xdr:rowOff>
    </xdr:to>
    <xdr:pic>
      <xdr:nvPicPr>
        <xdr:cNvPr id="93" name="图片 38" descr="图片 38"/>
        <xdr:cNvPicPr>
          <a:picLocks noChangeAspect="1"/>
        </xdr:cNvPicPr>
      </xdr:nvPicPr>
      <xdr:blipFill>
        <a:blip r:embed="rId27">
          <a:extLst/>
        </a:blip>
        <a:stretch>
          <a:fillRect/>
        </a:stretch>
      </xdr:blipFill>
      <xdr:spPr>
        <a:xfrm>
          <a:off x="1303296" y="119766779"/>
          <a:ext cx="1478142" cy="67747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221342</xdr:colOff>
      <xdr:row>133</xdr:row>
      <xdr:rowOff>94468</xdr:rowOff>
    </xdr:from>
    <xdr:to>
      <xdr:col>2</xdr:col>
      <xdr:colOff>1351279</xdr:colOff>
      <xdr:row>133</xdr:row>
      <xdr:rowOff>659432</xdr:rowOff>
    </xdr:to>
    <xdr:pic>
      <xdr:nvPicPr>
        <xdr:cNvPr id="94" name="图片 39" descr="图片 39"/>
        <xdr:cNvPicPr>
          <a:picLocks noChangeAspect="1"/>
        </xdr:cNvPicPr>
      </xdr:nvPicPr>
      <xdr:blipFill>
        <a:blip r:embed="rId28">
          <a:extLst/>
        </a:blip>
        <a:stretch>
          <a:fillRect/>
        </a:stretch>
      </xdr:blipFill>
      <xdr:spPr>
        <a:xfrm>
          <a:off x="1465942" y="120719068"/>
          <a:ext cx="1129937" cy="56496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216383</xdr:colOff>
      <xdr:row>134</xdr:row>
      <xdr:rowOff>93736</xdr:rowOff>
    </xdr:from>
    <xdr:to>
      <xdr:col>2</xdr:col>
      <xdr:colOff>1209040</xdr:colOff>
      <xdr:row>134</xdr:row>
      <xdr:rowOff>590066</xdr:rowOff>
    </xdr:to>
    <xdr:pic>
      <xdr:nvPicPr>
        <xdr:cNvPr id="95" name="图片 40" descr="图片 40"/>
        <xdr:cNvPicPr>
          <a:picLocks noChangeAspect="1"/>
        </xdr:cNvPicPr>
      </xdr:nvPicPr>
      <xdr:blipFill>
        <a:blip r:embed="rId29">
          <a:extLst/>
        </a:blip>
        <a:stretch>
          <a:fillRect/>
        </a:stretch>
      </xdr:blipFill>
      <xdr:spPr>
        <a:xfrm>
          <a:off x="1460983" y="121594636"/>
          <a:ext cx="992657" cy="49633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127000</xdr:colOff>
      <xdr:row>32</xdr:row>
      <xdr:rowOff>47268</xdr:rowOff>
    </xdr:from>
    <xdr:to>
      <xdr:col>2</xdr:col>
      <xdr:colOff>2359479</xdr:colOff>
      <xdr:row>33</xdr:row>
      <xdr:rowOff>102052</xdr:rowOff>
    </xdr:to>
    <xdr:pic>
      <xdr:nvPicPr>
        <xdr:cNvPr id="96" name="图片 41" descr="图片 41"/>
        <xdr:cNvPicPr>
          <a:picLocks noChangeAspect="1"/>
        </xdr:cNvPicPr>
      </xdr:nvPicPr>
      <xdr:blipFill>
        <a:blip r:embed="rId30">
          <a:extLst/>
        </a:blip>
        <a:stretch>
          <a:fillRect/>
        </a:stretch>
      </xdr:blipFill>
      <xdr:spPr>
        <a:xfrm>
          <a:off x="1371600" y="38794968"/>
          <a:ext cx="2232480" cy="98188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146049</xdr:colOff>
      <xdr:row>32</xdr:row>
      <xdr:rowOff>869419</xdr:rowOff>
    </xdr:from>
    <xdr:to>
      <xdr:col>2</xdr:col>
      <xdr:colOff>2216149</xdr:colOff>
      <xdr:row>34</xdr:row>
      <xdr:rowOff>52914</xdr:rowOff>
    </xdr:to>
    <xdr:pic>
      <xdr:nvPicPr>
        <xdr:cNvPr id="97" name="图片 42" descr="图片 42"/>
        <xdr:cNvPicPr>
          <a:picLocks noChangeAspect="1"/>
        </xdr:cNvPicPr>
      </xdr:nvPicPr>
      <xdr:blipFill>
        <a:blip r:embed="rId31">
          <a:extLst/>
        </a:blip>
        <a:stretch>
          <a:fillRect/>
        </a:stretch>
      </xdr:blipFill>
      <xdr:spPr>
        <a:xfrm rot="21115607">
          <a:off x="1390649" y="39617119"/>
          <a:ext cx="2070101" cy="94879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69849</xdr:colOff>
      <xdr:row>34</xdr:row>
      <xdr:rowOff>48682</xdr:rowOff>
    </xdr:from>
    <xdr:to>
      <xdr:col>2</xdr:col>
      <xdr:colOff>2038350</xdr:colOff>
      <xdr:row>34</xdr:row>
      <xdr:rowOff>704850</xdr:rowOff>
    </xdr:to>
    <xdr:pic>
      <xdr:nvPicPr>
        <xdr:cNvPr id="98" name="图片 43" descr="图片 43"/>
        <xdr:cNvPicPr>
          <a:picLocks noChangeAspect="1"/>
        </xdr:cNvPicPr>
      </xdr:nvPicPr>
      <xdr:blipFill>
        <a:blip r:embed="rId32">
          <a:extLst/>
        </a:blip>
        <a:stretch>
          <a:fillRect/>
        </a:stretch>
      </xdr:blipFill>
      <xdr:spPr>
        <a:xfrm>
          <a:off x="1314449" y="40561682"/>
          <a:ext cx="1968501" cy="65616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122476</xdr:colOff>
      <xdr:row>34</xdr:row>
      <xdr:rowOff>739905</xdr:rowOff>
    </xdr:from>
    <xdr:to>
      <xdr:col>2</xdr:col>
      <xdr:colOff>2011326</xdr:colOff>
      <xdr:row>36</xdr:row>
      <xdr:rowOff>73948</xdr:rowOff>
    </xdr:to>
    <xdr:pic>
      <xdr:nvPicPr>
        <xdr:cNvPr id="99" name="图片 44" descr="图片 44"/>
        <xdr:cNvPicPr>
          <a:picLocks noChangeAspect="1"/>
        </xdr:cNvPicPr>
      </xdr:nvPicPr>
      <xdr:blipFill>
        <a:blip r:embed="rId33">
          <a:extLst/>
        </a:blip>
        <a:stretch>
          <a:fillRect/>
        </a:stretch>
      </xdr:blipFill>
      <xdr:spPr>
        <a:xfrm rot="20862312">
          <a:off x="1367076" y="41252905"/>
          <a:ext cx="1888851" cy="85804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136328</xdr:colOff>
      <xdr:row>36</xdr:row>
      <xdr:rowOff>50226</xdr:rowOff>
    </xdr:from>
    <xdr:to>
      <xdr:col>2</xdr:col>
      <xdr:colOff>1989905</xdr:colOff>
      <xdr:row>37</xdr:row>
      <xdr:rowOff>28702</xdr:rowOff>
    </xdr:to>
    <xdr:pic>
      <xdr:nvPicPr>
        <xdr:cNvPr id="100" name="图片 45" descr="图片 45"/>
        <xdr:cNvPicPr>
          <a:picLocks noChangeAspect="1"/>
        </xdr:cNvPicPr>
      </xdr:nvPicPr>
      <xdr:blipFill>
        <a:blip r:embed="rId34">
          <a:extLst/>
        </a:blip>
        <a:stretch>
          <a:fillRect/>
        </a:stretch>
      </xdr:blipFill>
      <xdr:spPr>
        <a:xfrm>
          <a:off x="1380928" y="42087226"/>
          <a:ext cx="1853578" cy="66427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577570</xdr:colOff>
      <xdr:row>37</xdr:row>
      <xdr:rowOff>31684</xdr:rowOff>
    </xdr:from>
    <xdr:to>
      <xdr:col>2</xdr:col>
      <xdr:colOff>2523582</xdr:colOff>
      <xdr:row>38</xdr:row>
      <xdr:rowOff>64975</xdr:rowOff>
    </xdr:to>
    <xdr:pic>
      <xdr:nvPicPr>
        <xdr:cNvPr id="101" name="图片 46" descr="图片 46"/>
        <xdr:cNvPicPr>
          <a:picLocks noChangeAspect="1"/>
        </xdr:cNvPicPr>
      </xdr:nvPicPr>
      <xdr:blipFill>
        <a:blip r:embed="rId35">
          <a:extLst/>
        </a:blip>
        <a:stretch>
          <a:fillRect/>
        </a:stretch>
      </xdr:blipFill>
      <xdr:spPr>
        <a:xfrm rot="21263524">
          <a:off x="1237969" y="42754484"/>
          <a:ext cx="2530214" cy="71909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121978</xdr:colOff>
      <xdr:row>38</xdr:row>
      <xdr:rowOff>14349</xdr:rowOff>
    </xdr:from>
    <xdr:to>
      <xdr:col>2</xdr:col>
      <xdr:colOff>1863142</xdr:colOff>
      <xdr:row>39</xdr:row>
      <xdr:rowOff>7174</xdr:rowOff>
    </xdr:to>
    <xdr:pic>
      <xdr:nvPicPr>
        <xdr:cNvPr id="102" name="图片 48" descr="图片 48"/>
        <xdr:cNvPicPr>
          <a:picLocks noChangeAspect="1"/>
        </xdr:cNvPicPr>
      </xdr:nvPicPr>
      <xdr:blipFill>
        <a:blip r:embed="rId36">
          <a:extLst/>
        </a:blip>
        <a:stretch>
          <a:fillRect/>
        </a:stretch>
      </xdr:blipFill>
      <xdr:spPr>
        <a:xfrm>
          <a:off x="1366578" y="43422949"/>
          <a:ext cx="1741165" cy="65322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150677</xdr:colOff>
      <xdr:row>39</xdr:row>
      <xdr:rowOff>27502</xdr:rowOff>
    </xdr:from>
    <xdr:to>
      <xdr:col>2</xdr:col>
      <xdr:colOff>1793785</xdr:colOff>
      <xdr:row>39</xdr:row>
      <xdr:rowOff>712133</xdr:rowOff>
    </xdr:to>
    <xdr:pic>
      <xdr:nvPicPr>
        <xdr:cNvPr id="103" name="图片 49" descr="图片 49"/>
        <xdr:cNvPicPr>
          <a:picLocks noChangeAspect="1"/>
        </xdr:cNvPicPr>
      </xdr:nvPicPr>
      <xdr:blipFill>
        <a:blip r:embed="rId37">
          <a:extLst/>
        </a:blip>
        <a:stretch>
          <a:fillRect/>
        </a:stretch>
      </xdr:blipFill>
      <xdr:spPr>
        <a:xfrm rot="21399163">
          <a:off x="1395277" y="44096502"/>
          <a:ext cx="1643109" cy="68463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243951</xdr:colOff>
      <xdr:row>40</xdr:row>
      <xdr:rowOff>29415</xdr:rowOff>
    </xdr:from>
    <xdr:to>
      <xdr:col>2</xdr:col>
      <xdr:colOff>1779434</xdr:colOff>
      <xdr:row>41</xdr:row>
      <xdr:rowOff>20876</xdr:rowOff>
    </xdr:to>
    <xdr:pic>
      <xdr:nvPicPr>
        <xdr:cNvPr id="104" name="图片 50" descr="图片 50"/>
        <xdr:cNvPicPr>
          <a:picLocks noChangeAspect="1"/>
        </xdr:cNvPicPr>
      </xdr:nvPicPr>
      <xdr:blipFill>
        <a:blip r:embed="rId38">
          <a:extLst/>
        </a:blip>
        <a:stretch>
          <a:fillRect/>
        </a:stretch>
      </xdr:blipFill>
      <xdr:spPr>
        <a:xfrm flipH="1">
          <a:off x="1488551" y="44822315"/>
          <a:ext cx="1535484" cy="63916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149028</xdr:colOff>
      <xdr:row>41</xdr:row>
      <xdr:rowOff>11190</xdr:rowOff>
    </xdr:from>
    <xdr:to>
      <xdr:col>2</xdr:col>
      <xdr:colOff>1680704</xdr:colOff>
      <xdr:row>42</xdr:row>
      <xdr:rowOff>1072</xdr:rowOff>
    </xdr:to>
    <xdr:pic>
      <xdr:nvPicPr>
        <xdr:cNvPr id="105" name="图片 51" descr="图片 51"/>
        <xdr:cNvPicPr>
          <a:picLocks noChangeAspect="1"/>
        </xdr:cNvPicPr>
      </xdr:nvPicPr>
      <xdr:blipFill>
        <a:blip r:embed="rId38">
          <a:extLst/>
        </a:blip>
        <a:stretch>
          <a:fillRect/>
        </a:stretch>
      </xdr:blipFill>
      <xdr:spPr>
        <a:xfrm>
          <a:off x="1393628" y="45451790"/>
          <a:ext cx="1531677" cy="63758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294180</xdr:colOff>
      <xdr:row>42</xdr:row>
      <xdr:rowOff>45442</xdr:rowOff>
    </xdr:from>
    <xdr:to>
      <xdr:col>2</xdr:col>
      <xdr:colOff>1535193</xdr:colOff>
      <xdr:row>42</xdr:row>
      <xdr:rowOff>717658</xdr:rowOff>
    </xdr:to>
    <xdr:pic>
      <xdr:nvPicPr>
        <xdr:cNvPr id="106" name="图片 52" descr="图片 52"/>
        <xdr:cNvPicPr>
          <a:picLocks noChangeAspect="1"/>
        </xdr:cNvPicPr>
      </xdr:nvPicPr>
      <xdr:blipFill>
        <a:blip r:embed="rId39">
          <a:extLst/>
        </a:blip>
        <a:stretch>
          <a:fillRect/>
        </a:stretch>
      </xdr:blipFill>
      <xdr:spPr>
        <a:xfrm>
          <a:off x="1538780" y="46133742"/>
          <a:ext cx="1241014" cy="67221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265482</xdr:colOff>
      <xdr:row>43</xdr:row>
      <xdr:rowOff>44583</xdr:rowOff>
    </xdr:from>
    <xdr:to>
      <xdr:col>2</xdr:col>
      <xdr:colOff>1630479</xdr:colOff>
      <xdr:row>44</xdr:row>
      <xdr:rowOff>37743</xdr:rowOff>
    </xdr:to>
    <xdr:pic>
      <xdr:nvPicPr>
        <xdr:cNvPr id="107" name="图片 53" descr="图片 53"/>
        <xdr:cNvPicPr>
          <a:picLocks noChangeAspect="1"/>
        </xdr:cNvPicPr>
      </xdr:nvPicPr>
      <xdr:blipFill>
        <a:blip r:embed="rId39">
          <a:extLst/>
        </a:blip>
        <a:stretch>
          <a:fillRect/>
        </a:stretch>
      </xdr:blipFill>
      <xdr:spPr>
        <a:xfrm flipH="1">
          <a:off x="1510082" y="46882183"/>
          <a:ext cx="1364997" cy="74246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165652</xdr:colOff>
      <xdr:row>44</xdr:row>
      <xdr:rowOff>165651</xdr:rowOff>
    </xdr:from>
    <xdr:to>
      <xdr:col>2</xdr:col>
      <xdr:colOff>1578052</xdr:colOff>
      <xdr:row>44</xdr:row>
      <xdr:rowOff>724727</xdr:rowOff>
    </xdr:to>
    <xdr:pic>
      <xdr:nvPicPr>
        <xdr:cNvPr id="108" name="图片 54" descr="图片 54"/>
        <xdr:cNvPicPr>
          <a:picLocks noChangeAspect="1"/>
        </xdr:cNvPicPr>
      </xdr:nvPicPr>
      <xdr:blipFill>
        <a:blip r:embed="rId40">
          <a:extLst/>
        </a:blip>
        <a:stretch>
          <a:fillRect/>
        </a:stretch>
      </xdr:blipFill>
      <xdr:spPr>
        <a:xfrm>
          <a:off x="1410252" y="47752551"/>
          <a:ext cx="1412401" cy="55907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158749</xdr:colOff>
      <xdr:row>45</xdr:row>
      <xdr:rowOff>34509</xdr:rowOff>
    </xdr:from>
    <xdr:to>
      <xdr:col>2</xdr:col>
      <xdr:colOff>1704835</xdr:colOff>
      <xdr:row>45</xdr:row>
      <xdr:rowOff>710924</xdr:rowOff>
    </xdr:to>
    <xdr:pic>
      <xdr:nvPicPr>
        <xdr:cNvPr id="109" name="图片 55" descr="图片 55"/>
        <xdr:cNvPicPr>
          <a:picLocks noChangeAspect="1"/>
        </xdr:cNvPicPr>
      </xdr:nvPicPr>
      <xdr:blipFill>
        <a:blip r:embed="rId41">
          <a:extLst/>
        </a:blip>
        <a:stretch>
          <a:fillRect/>
        </a:stretch>
      </xdr:blipFill>
      <xdr:spPr>
        <a:xfrm>
          <a:off x="1403349" y="48421509"/>
          <a:ext cx="1546087" cy="67641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175314</xdr:colOff>
      <xdr:row>46</xdr:row>
      <xdr:rowOff>59357</xdr:rowOff>
    </xdr:from>
    <xdr:to>
      <xdr:col>2</xdr:col>
      <xdr:colOff>1755913</xdr:colOff>
      <xdr:row>46</xdr:row>
      <xdr:rowOff>717940</xdr:rowOff>
    </xdr:to>
    <xdr:pic>
      <xdr:nvPicPr>
        <xdr:cNvPr id="110" name="图片 56" descr="图片 56"/>
        <xdr:cNvPicPr>
          <a:picLocks noChangeAspect="1"/>
        </xdr:cNvPicPr>
      </xdr:nvPicPr>
      <xdr:blipFill>
        <a:blip r:embed="rId42">
          <a:extLst/>
        </a:blip>
        <a:stretch>
          <a:fillRect/>
        </a:stretch>
      </xdr:blipFill>
      <xdr:spPr>
        <a:xfrm>
          <a:off x="1419914" y="49170257"/>
          <a:ext cx="1580599" cy="65858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1835979</xdr:colOff>
      <xdr:row>44</xdr:row>
      <xdr:rowOff>200164</xdr:rowOff>
    </xdr:from>
    <xdr:to>
      <xdr:col>2</xdr:col>
      <xdr:colOff>2547179</xdr:colOff>
      <xdr:row>44</xdr:row>
      <xdr:rowOff>619264</xdr:rowOff>
    </xdr:to>
    <xdr:pic>
      <xdr:nvPicPr>
        <xdr:cNvPr id="111" name="图片 57" descr="图片 57"/>
        <xdr:cNvPicPr>
          <a:picLocks noChangeAspect="1"/>
        </xdr:cNvPicPr>
      </xdr:nvPicPr>
      <xdr:blipFill>
        <a:blip r:embed="rId43">
          <a:extLst/>
        </a:blip>
        <a:stretch>
          <a:fillRect/>
        </a:stretch>
      </xdr:blipFill>
      <xdr:spPr>
        <a:xfrm>
          <a:off x="3080579" y="47787064"/>
          <a:ext cx="711201" cy="4191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1870488</xdr:colOff>
      <xdr:row>45</xdr:row>
      <xdr:rowOff>158750</xdr:rowOff>
    </xdr:from>
    <xdr:to>
      <xdr:col>2</xdr:col>
      <xdr:colOff>2568989</xdr:colOff>
      <xdr:row>45</xdr:row>
      <xdr:rowOff>539750</xdr:rowOff>
    </xdr:to>
    <xdr:pic>
      <xdr:nvPicPr>
        <xdr:cNvPr id="112" name="图片 58" descr="图片 58"/>
        <xdr:cNvPicPr>
          <a:picLocks noChangeAspect="1"/>
        </xdr:cNvPicPr>
      </xdr:nvPicPr>
      <xdr:blipFill>
        <a:blip r:embed="rId44">
          <a:extLst/>
        </a:blip>
        <a:stretch>
          <a:fillRect/>
        </a:stretch>
      </xdr:blipFill>
      <xdr:spPr>
        <a:xfrm>
          <a:off x="3115087" y="48545750"/>
          <a:ext cx="698502" cy="38100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1918805</xdr:colOff>
      <xdr:row>46</xdr:row>
      <xdr:rowOff>172553</xdr:rowOff>
    </xdr:from>
    <xdr:to>
      <xdr:col>2</xdr:col>
      <xdr:colOff>2642705</xdr:colOff>
      <xdr:row>46</xdr:row>
      <xdr:rowOff>540853</xdr:rowOff>
    </xdr:to>
    <xdr:pic>
      <xdr:nvPicPr>
        <xdr:cNvPr id="113" name="图片 59" descr="图片 59"/>
        <xdr:cNvPicPr>
          <a:picLocks noChangeAspect="1"/>
        </xdr:cNvPicPr>
      </xdr:nvPicPr>
      <xdr:blipFill>
        <a:blip r:embed="rId45">
          <a:extLst/>
        </a:blip>
        <a:stretch>
          <a:fillRect/>
        </a:stretch>
      </xdr:blipFill>
      <xdr:spPr>
        <a:xfrm>
          <a:off x="3163404" y="49283453"/>
          <a:ext cx="723901" cy="3683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173592</xdr:colOff>
      <xdr:row>47</xdr:row>
      <xdr:rowOff>41414</xdr:rowOff>
    </xdr:from>
    <xdr:to>
      <xdr:col>2</xdr:col>
      <xdr:colOff>1611314</xdr:colOff>
      <xdr:row>47</xdr:row>
      <xdr:rowOff>644611</xdr:rowOff>
    </xdr:to>
    <xdr:pic>
      <xdr:nvPicPr>
        <xdr:cNvPr id="114" name="图片 60" descr="图片 60"/>
        <xdr:cNvPicPr>
          <a:picLocks noChangeAspect="1"/>
        </xdr:cNvPicPr>
      </xdr:nvPicPr>
      <xdr:blipFill>
        <a:blip r:embed="rId46">
          <a:extLst/>
        </a:blip>
        <a:stretch>
          <a:fillRect/>
        </a:stretch>
      </xdr:blipFill>
      <xdr:spPr>
        <a:xfrm>
          <a:off x="1418192" y="49876214"/>
          <a:ext cx="1437723" cy="60319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174624</xdr:colOff>
      <xdr:row>48</xdr:row>
      <xdr:rowOff>39687</xdr:rowOff>
    </xdr:from>
    <xdr:to>
      <xdr:col>2</xdr:col>
      <xdr:colOff>1666875</xdr:colOff>
      <xdr:row>48</xdr:row>
      <xdr:rowOff>723633</xdr:rowOff>
    </xdr:to>
    <xdr:pic>
      <xdr:nvPicPr>
        <xdr:cNvPr id="115" name="图片 61" descr="图片 61"/>
        <xdr:cNvPicPr>
          <a:picLocks noChangeAspect="1"/>
        </xdr:cNvPicPr>
      </xdr:nvPicPr>
      <xdr:blipFill>
        <a:blip r:embed="rId47">
          <a:extLst/>
        </a:blip>
        <a:stretch>
          <a:fillRect/>
        </a:stretch>
      </xdr:blipFill>
      <xdr:spPr>
        <a:xfrm>
          <a:off x="1419224" y="50560287"/>
          <a:ext cx="1492251" cy="68394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158750</xdr:colOff>
      <xdr:row>49</xdr:row>
      <xdr:rowOff>55562</xdr:rowOff>
    </xdr:from>
    <xdr:to>
      <xdr:col>2</xdr:col>
      <xdr:colOff>1833563</xdr:colOff>
      <xdr:row>49</xdr:row>
      <xdr:rowOff>825977</xdr:rowOff>
    </xdr:to>
    <xdr:pic>
      <xdr:nvPicPr>
        <xdr:cNvPr id="116" name="图片 62" descr="图片 62"/>
        <xdr:cNvPicPr>
          <a:picLocks noChangeAspect="1"/>
        </xdr:cNvPicPr>
      </xdr:nvPicPr>
      <xdr:blipFill>
        <a:blip r:embed="rId48">
          <a:extLst/>
        </a:blip>
        <a:stretch>
          <a:fillRect/>
        </a:stretch>
      </xdr:blipFill>
      <xdr:spPr>
        <a:xfrm>
          <a:off x="1403350" y="51338162"/>
          <a:ext cx="1674814" cy="77041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1897063</xdr:colOff>
      <xdr:row>47</xdr:row>
      <xdr:rowOff>142875</xdr:rowOff>
    </xdr:from>
    <xdr:to>
      <xdr:col>2</xdr:col>
      <xdr:colOff>2620963</xdr:colOff>
      <xdr:row>47</xdr:row>
      <xdr:rowOff>531812</xdr:rowOff>
    </xdr:to>
    <xdr:pic>
      <xdr:nvPicPr>
        <xdr:cNvPr id="117" name="图片 63" descr="图片 63"/>
        <xdr:cNvPicPr>
          <a:picLocks noChangeAspect="1"/>
        </xdr:cNvPicPr>
      </xdr:nvPicPr>
      <xdr:blipFill>
        <a:blip r:embed="rId49">
          <a:extLst/>
        </a:blip>
        <a:stretch>
          <a:fillRect/>
        </a:stretch>
      </xdr:blipFill>
      <xdr:spPr>
        <a:xfrm>
          <a:off x="3141663" y="49977675"/>
          <a:ext cx="723901" cy="38893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1936750</xdr:colOff>
      <xdr:row>48</xdr:row>
      <xdr:rowOff>230187</xdr:rowOff>
    </xdr:from>
    <xdr:to>
      <xdr:col>2</xdr:col>
      <xdr:colOff>2736850</xdr:colOff>
      <xdr:row>48</xdr:row>
      <xdr:rowOff>598487</xdr:rowOff>
    </xdr:to>
    <xdr:pic>
      <xdr:nvPicPr>
        <xdr:cNvPr id="118" name="图片 64" descr="图片 64"/>
        <xdr:cNvPicPr>
          <a:picLocks noChangeAspect="1"/>
        </xdr:cNvPicPr>
      </xdr:nvPicPr>
      <xdr:blipFill>
        <a:blip r:embed="rId50">
          <a:extLst/>
        </a:blip>
        <a:stretch>
          <a:fillRect/>
        </a:stretch>
      </xdr:blipFill>
      <xdr:spPr>
        <a:xfrm>
          <a:off x="3181350" y="50750787"/>
          <a:ext cx="800100" cy="3683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1920875</xdr:colOff>
      <xdr:row>49</xdr:row>
      <xdr:rowOff>277812</xdr:rowOff>
    </xdr:from>
    <xdr:to>
      <xdr:col>2</xdr:col>
      <xdr:colOff>2708275</xdr:colOff>
      <xdr:row>49</xdr:row>
      <xdr:rowOff>658812</xdr:rowOff>
    </xdr:to>
    <xdr:pic>
      <xdr:nvPicPr>
        <xdr:cNvPr id="119" name="图片 65" descr="图片 65"/>
        <xdr:cNvPicPr>
          <a:picLocks noChangeAspect="1"/>
        </xdr:cNvPicPr>
      </xdr:nvPicPr>
      <xdr:blipFill>
        <a:blip r:embed="rId51">
          <a:extLst/>
        </a:blip>
        <a:stretch>
          <a:fillRect/>
        </a:stretch>
      </xdr:blipFill>
      <xdr:spPr>
        <a:xfrm>
          <a:off x="3165475" y="51560412"/>
          <a:ext cx="787400" cy="3810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238125</xdr:colOff>
      <xdr:row>50</xdr:row>
      <xdr:rowOff>71437</xdr:rowOff>
    </xdr:from>
    <xdr:to>
      <xdr:col>2</xdr:col>
      <xdr:colOff>1381125</xdr:colOff>
      <xdr:row>51</xdr:row>
      <xdr:rowOff>55562</xdr:rowOff>
    </xdr:to>
    <xdr:pic>
      <xdr:nvPicPr>
        <xdr:cNvPr id="120" name="图片 66" descr="图片 66"/>
        <xdr:cNvPicPr>
          <a:picLocks noChangeAspect="1"/>
        </xdr:cNvPicPr>
      </xdr:nvPicPr>
      <xdr:blipFill>
        <a:blip r:embed="rId52">
          <a:extLst/>
        </a:blip>
        <a:stretch>
          <a:fillRect/>
        </a:stretch>
      </xdr:blipFill>
      <xdr:spPr>
        <a:xfrm>
          <a:off x="1482725" y="52230337"/>
          <a:ext cx="1143000" cy="66992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230187</xdr:colOff>
      <xdr:row>51</xdr:row>
      <xdr:rowOff>119062</xdr:rowOff>
    </xdr:from>
    <xdr:to>
      <xdr:col>2</xdr:col>
      <xdr:colOff>1349374</xdr:colOff>
      <xdr:row>52</xdr:row>
      <xdr:rowOff>19347</xdr:rowOff>
    </xdr:to>
    <xdr:pic>
      <xdr:nvPicPr>
        <xdr:cNvPr id="121" name="图片 68" descr="图片 68"/>
        <xdr:cNvPicPr>
          <a:picLocks noChangeAspect="1"/>
        </xdr:cNvPicPr>
      </xdr:nvPicPr>
      <xdr:blipFill>
        <a:blip r:embed="rId53">
          <a:extLst/>
        </a:blip>
        <a:stretch>
          <a:fillRect/>
        </a:stretch>
      </xdr:blipFill>
      <xdr:spPr>
        <a:xfrm>
          <a:off x="1474787" y="52963762"/>
          <a:ext cx="1119188" cy="58608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277813</xdr:colOff>
      <xdr:row>52</xdr:row>
      <xdr:rowOff>143767</xdr:rowOff>
    </xdr:from>
    <xdr:to>
      <xdr:col>2</xdr:col>
      <xdr:colOff>1302992</xdr:colOff>
      <xdr:row>52</xdr:row>
      <xdr:rowOff>635000</xdr:rowOff>
    </xdr:to>
    <xdr:pic>
      <xdr:nvPicPr>
        <xdr:cNvPr id="122" name="图片 69" descr="图片 69"/>
        <xdr:cNvPicPr>
          <a:picLocks noChangeAspect="1"/>
        </xdr:cNvPicPr>
      </xdr:nvPicPr>
      <xdr:blipFill>
        <a:blip r:embed="rId54">
          <a:extLst/>
        </a:blip>
        <a:stretch>
          <a:fillRect/>
        </a:stretch>
      </xdr:blipFill>
      <xdr:spPr>
        <a:xfrm>
          <a:off x="1522412" y="53674267"/>
          <a:ext cx="1025180" cy="49123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1968500</xdr:colOff>
      <xdr:row>50</xdr:row>
      <xdr:rowOff>119062</xdr:rowOff>
    </xdr:from>
    <xdr:to>
      <xdr:col>2</xdr:col>
      <xdr:colOff>2781300</xdr:colOff>
      <xdr:row>50</xdr:row>
      <xdr:rowOff>601662</xdr:rowOff>
    </xdr:to>
    <xdr:pic>
      <xdr:nvPicPr>
        <xdr:cNvPr id="123" name="图片 70" descr="图片 70"/>
        <xdr:cNvPicPr>
          <a:picLocks noChangeAspect="1"/>
        </xdr:cNvPicPr>
      </xdr:nvPicPr>
      <xdr:blipFill>
        <a:blip r:embed="rId55">
          <a:extLst/>
        </a:blip>
        <a:stretch>
          <a:fillRect/>
        </a:stretch>
      </xdr:blipFill>
      <xdr:spPr>
        <a:xfrm>
          <a:off x="3213100" y="52277962"/>
          <a:ext cx="812800" cy="4826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1928814</xdr:colOff>
      <xdr:row>51</xdr:row>
      <xdr:rowOff>166687</xdr:rowOff>
    </xdr:from>
    <xdr:to>
      <xdr:col>2</xdr:col>
      <xdr:colOff>2779714</xdr:colOff>
      <xdr:row>51</xdr:row>
      <xdr:rowOff>560387</xdr:rowOff>
    </xdr:to>
    <xdr:pic>
      <xdr:nvPicPr>
        <xdr:cNvPr id="124" name="图片 71" descr="图片 71"/>
        <xdr:cNvPicPr>
          <a:picLocks noChangeAspect="1"/>
        </xdr:cNvPicPr>
      </xdr:nvPicPr>
      <xdr:blipFill>
        <a:blip r:embed="rId56">
          <a:extLst/>
        </a:blip>
        <a:stretch>
          <a:fillRect/>
        </a:stretch>
      </xdr:blipFill>
      <xdr:spPr>
        <a:xfrm>
          <a:off x="3173414" y="53011387"/>
          <a:ext cx="850901" cy="3937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2063750</xdr:colOff>
      <xdr:row>55</xdr:row>
      <xdr:rowOff>55562</xdr:rowOff>
    </xdr:from>
    <xdr:to>
      <xdr:col>2</xdr:col>
      <xdr:colOff>2736850</xdr:colOff>
      <xdr:row>55</xdr:row>
      <xdr:rowOff>423862</xdr:rowOff>
    </xdr:to>
    <xdr:pic>
      <xdr:nvPicPr>
        <xdr:cNvPr id="125" name="图片 73" descr="图片 73"/>
        <xdr:cNvPicPr>
          <a:picLocks noChangeAspect="1"/>
        </xdr:cNvPicPr>
      </xdr:nvPicPr>
      <xdr:blipFill>
        <a:blip r:embed="rId57">
          <a:extLst/>
        </a:blip>
        <a:stretch>
          <a:fillRect/>
        </a:stretch>
      </xdr:blipFill>
      <xdr:spPr>
        <a:xfrm>
          <a:off x="3308350" y="55668862"/>
          <a:ext cx="673100" cy="3683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1992313</xdr:colOff>
      <xdr:row>54</xdr:row>
      <xdr:rowOff>142875</xdr:rowOff>
    </xdr:from>
    <xdr:to>
      <xdr:col>2</xdr:col>
      <xdr:colOff>2767013</xdr:colOff>
      <xdr:row>54</xdr:row>
      <xdr:rowOff>523875</xdr:rowOff>
    </xdr:to>
    <xdr:pic>
      <xdr:nvPicPr>
        <xdr:cNvPr id="126" name="图片 74" descr="图片 74"/>
        <xdr:cNvPicPr>
          <a:picLocks noChangeAspect="1"/>
        </xdr:cNvPicPr>
      </xdr:nvPicPr>
      <xdr:blipFill>
        <a:blip r:embed="rId58">
          <a:extLst/>
        </a:blip>
        <a:stretch>
          <a:fillRect/>
        </a:stretch>
      </xdr:blipFill>
      <xdr:spPr>
        <a:xfrm>
          <a:off x="3236913" y="55108475"/>
          <a:ext cx="774701" cy="38100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1984375</xdr:colOff>
      <xdr:row>53</xdr:row>
      <xdr:rowOff>134937</xdr:rowOff>
    </xdr:from>
    <xdr:to>
      <xdr:col>2</xdr:col>
      <xdr:colOff>2784475</xdr:colOff>
      <xdr:row>53</xdr:row>
      <xdr:rowOff>541337</xdr:rowOff>
    </xdr:to>
    <xdr:pic>
      <xdr:nvPicPr>
        <xdr:cNvPr id="127" name="图片 75" descr="图片 75"/>
        <xdr:cNvPicPr>
          <a:picLocks noChangeAspect="1"/>
        </xdr:cNvPicPr>
      </xdr:nvPicPr>
      <xdr:blipFill>
        <a:blip r:embed="rId59">
          <a:extLst/>
        </a:blip>
        <a:stretch>
          <a:fillRect/>
        </a:stretch>
      </xdr:blipFill>
      <xdr:spPr>
        <a:xfrm>
          <a:off x="3228975" y="54351237"/>
          <a:ext cx="800100" cy="4064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1920875</xdr:colOff>
      <xdr:row>52</xdr:row>
      <xdr:rowOff>150812</xdr:rowOff>
    </xdr:from>
    <xdr:to>
      <xdr:col>2</xdr:col>
      <xdr:colOff>2682875</xdr:colOff>
      <xdr:row>52</xdr:row>
      <xdr:rowOff>531812</xdr:rowOff>
    </xdr:to>
    <xdr:pic>
      <xdr:nvPicPr>
        <xdr:cNvPr id="128" name="图片 76" descr="图片 76"/>
        <xdr:cNvPicPr>
          <a:picLocks noChangeAspect="1"/>
        </xdr:cNvPicPr>
      </xdr:nvPicPr>
      <xdr:blipFill>
        <a:blip r:embed="rId60">
          <a:extLst/>
        </a:blip>
        <a:stretch>
          <a:fillRect/>
        </a:stretch>
      </xdr:blipFill>
      <xdr:spPr>
        <a:xfrm>
          <a:off x="3165475" y="53681312"/>
          <a:ext cx="762000" cy="3810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261937</xdr:colOff>
      <xdr:row>53</xdr:row>
      <xdr:rowOff>39687</xdr:rowOff>
    </xdr:from>
    <xdr:to>
      <xdr:col>2</xdr:col>
      <xdr:colOff>1460500</xdr:colOff>
      <xdr:row>53</xdr:row>
      <xdr:rowOff>688906</xdr:rowOff>
    </xdr:to>
    <xdr:pic>
      <xdr:nvPicPr>
        <xdr:cNvPr id="129" name="图片 77" descr="图片 77"/>
        <xdr:cNvPicPr>
          <a:picLocks noChangeAspect="1"/>
        </xdr:cNvPicPr>
      </xdr:nvPicPr>
      <xdr:blipFill>
        <a:blip r:embed="rId61">
          <a:extLst/>
        </a:blip>
        <a:stretch>
          <a:fillRect/>
        </a:stretch>
      </xdr:blipFill>
      <xdr:spPr>
        <a:xfrm>
          <a:off x="1506537" y="54255987"/>
          <a:ext cx="1198563" cy="64922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317500</xdr:colOff>
      <xdr:row>54</xdr:row>
      <xdr:rowOff>39687</xdr:rowOff>
    </xdr:from>
    <xdr:to>
      <xdr:col>2</xdr:col>
      <xdr:colOff>1333499</xdr:colOff>
      <xdr:row>54</xdr:row>
      <xdr:rowOff>632352</xdr:rowOff>
    </xdr:to>
    <xdr:pic>
      <xdr:nvPicPr>
        <xdr:cNvPr id="130" name="图片 78" descr="图片 78"/>
        <xdr:cNvPicPr>
          <a:picLocks noChangeAspect="1"/>
        </xdr:cNvPicPr>
      </xdr:nvPicPr>
      <xdr:blipFill>
        <a:blip r:embed="rId62">
          <a:extLst/>
        </a:blip>
        <a:stretch>
          <a:fillRect/>
        </a:stretch>
      </xdr:blipFill>
      <xdr:spPr>
        <a:xfrm>
          <a:off x="1562100" y="55005287"/>
          <a:ext cx="1016000" cy="59266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293684</xdr:colOff>
      <xdr:row>55</xdr:row>
      <xdr:rowOff>87312</xdr:rowOff>
    </xdr:from>
    <xdr:to>
      <xdr:col>2</xdr:col>
      <xdr:colOff>1269999</xdr:colOff>
      <xdr:row>55</xdr:row>
      <xdr:rowOff>555128</xdr:rowOff>
    </xdr:to>
    <xdr:pic>
      <xdr:nvPicPr>
        <xdr:cNvPr id="131" name="图片 79" descr="图片 79"/>
        <xdr:cNvPicPr>
          <a:picLocks noChangeAspect="1"/>
        </xdr:cNvPicPr>
      </xdr:nvPicPr>
      <xdr:blipFill>
        <a:blip r:embed="rId63">
          <a:extLst/>
        </a:blip>
        <a:stretch>
          <a:fillRect/>
        </a:stretch>
      </xdr:blipFill>
      <xdr:spPr>
        <a:xfrm>
          <a:off x="1538284" y="55700612"/>
          <a:ext cx="976316" cy="46781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150812</xdr:colOff>
      <xdr:row>56</xdr:row>
      <xdr:rowOff>111125</xdr:rowOff>
    </xdr:from>
    <xdr:to>
      <xdr:col>2</xdr:col>
      <xdr:colOff>2000249</xdr:colOff>
      <xdr:row>56</xdr:row>
      <xdr:rowOff>964710</xdr:rowOff>
    </xdr:to>
    <xdr:pic>
      <xdr:nvPicPr>
        <xdr:cNvPr id="132" name="图片 80" descr="图片 80"/>
        <xdr:cNvPicPr>
          <a:picLocks noChangeAspect="1"/>
        </xdr:cNvPicPr>
      </xdr:nvPicPr>
      <xdr:blipFill>
        <a:blip r:embed="rId64">
          <a:extLst/>
        </a:blip>
        <a:stretch>
          <a:fillRect/>
        </a:stretch>
      </xdr:blipFill>
      <xdr:spPr>
        <a:xfrm>
          <a:off x="1395412" y="56372125"/>
          <a:ext cx="1849438" cy="85358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150812</xdr:colOff>
      <xdr:row>57</xdr:row>
      <xdr:rowOff>15875</xdr:rowOff>
    </xdr:from>
    <xdr:to>
      <xdr:col>2</xdr:col>
      <xdr:colOff>2000250</xdr:colOff>
      <xdr:row>57</xdr:row>
      <xdr:rowOff>869460</xdr:rowOff>
    </xdr:to>
    <xdr:pic>
      <xdr:nvPicPr>
        <xdr:cNvPr id="133" name="图片 81" descr="图片 81"/>
        <xdr:cNvPicPr>
          <a:picLocks noChangeAspect="1"/>
        </xdr:cNvPicPr>
      </xdr:nvPicPr>
      <xdr:blipFill>
        <a:blip r:embed="rId65">
          <a:extLst/>
        </a:blip>
        <a:stretch>
          <a:fillRect/>
        </a:stretch>
      </xdr:blipFill>
      <xdr:spPr>
        <a:xfrm>
          <a:off x="1395412" y="57330975"/>
          <a:ext cx="1849438" cy="85358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150812</xdr:colOff>
      <xdr:row>58</xdr:row>
      <xdr:rowOff>71437</xdr:rowOff>
    </xdr:from>
    <xdr:to>
      <xdr:col>2</xdr:col>
      <xdr:colOff>2008191</xdr:colOff>
      <xdr:row>58</xdr:row>
      <xdr:rowOff>857250</xdr:rowOff>
    </xdr:to>
    <xdr:pic>
      <xdr:nvPicPr>
        <xdr:cNvPr id="134" name="图片 82" descr="图片 82"/>
        <xdr:cNvPicPr>
          <a:picLocks noChangeAspect="1"/>
        </xdr:cNvPicPr>
      </xdr:nvPicPr>
      <xdr:blipFill>
        <a:blip r:embed="rId66">
          <a:extLst/>
        </a:blip>
        <a:stretch>
          <a:fillRect/>
        </a:stretch>
      </xdr:blipFill>
      <xdr:spPr>
        <a:xfrm>
          <a:off x="1395412" y="58288237"/>
          <a:ext cx="1857379" cy="78581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2222500</xdr:colOff>
      <xdr:row>56</xdr:row>
      <xdr:rowOff>460375</xdr:rowOff>
    </xdr:from>
    <xdr:to>
      <xdr:col>2</xdr:col>
      <xdr:colOff>2895600</xdr:colOff>
      <xdr:row>56</xdr:row>
      <xdr:rowOff>854075</xdr:rowOff>
    </xdr:to>
    <xdr:pic>
      <xdr:nvPicPr>
        <xdr:cNvPr id="135" name="图片 83" descr="图片 83"/>
        <xdr:cNvPicPr>
          <a:picLocks noChangeAspect="1"/>
        </xdr:cNvPicPr>
      </xdr:nvPicPr>
      <xdr:blipFill>
        <a:blip r:embed="rId67">
          <a:extLst/>
        </a:blip>
        <a:stretch>
          <a:fillRect/>
        </a:stretch>
      </xdr:blipFill>
      <xdr:spPr>
        <a:xfrm>
          <a:off x="3467100" y="56721375"/>
          <a:ext cx="673100" cy="39370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2227060</xdr:colOff>
      <xdr:row>57</xdr:row>
      <xdr:rowOff>258725</xdr:rowOff>
    </xdr:from>
    <xdr:to>
      <xdr:col>2</xdr:col>
      <xdr:colOff>2863411</xdr:colOff>
      <xdr:row>57</xdr:row>
      <xdr:rowOff>665125</xdr:rowOff>
    </xdr:to>
    <xdr:pic>
      <xdr:nvPicPr>
        <xdr:cNvPr id="136" name="图片 84" descr="图片 84"/>
        <xdr:cNvPicPr>
          <a:picLocks noChangeAspect="1"/>
        </xdr:cNvPicPr>
      </xdr:nvPicPr>
      <xdr:blipFill>
        <a:blip r:embed="rId68">
          <a:extLst/>
        </a:blip>
        <a:stretch>
          <a:fillRect/>
        </a:stretch>
      </xdr:blipFill>
      <xdr:spPr>
        <a:xfrm>
          <a:off x="3471660" y="57573825"/>
          <a:ext cx="636352" cy="4064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2231113</xdr:colOff>
      <xdr:row>58</xdr:row>
      <xdr:rowOff>199113</xdr:rowOff>
    </xdr:from>
    <xdr:to>
      <xdr:col>2</xdr:col>
      <xdr:colOff>2853413</xdr:colOff>
      <xdr:row>58</xdr:row>
      <xdr:rowOff>618213</xdr:rowOff>
    </xdr:to>
    <xdr:pic>
      <xdr:nvPicPr>
        <xdr:cNvPr id="137" name="图片 85" descr="图片 85"/>
        <xdr:cNvPicPr>
          <a:picLocks noChangeAspect="1"/>
        </xdr:cNvPicPr>
      </xdr:nvPicPr>
      <xdr:blipFill>
        <a:blip r:embed="rId69">
          <a:extLst/>
        </a:blip>
        <a:stretch>
          <a:fillRect/>
        </a:stretch>
      </xdr:blipFill>
      <xdr:spPr>
        <a:xfrm>
          <a:off x="3475713" y="58415913"/>
          <a:ext cx="622301" cy="4191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2203416</xdr:colOff>
      <xdr:row>59</xdr:row>
      <xdr:rowOff>180199</xdr:rowOff>
    </xdr:from>
    <xdr:to>
      <xdr:col>2</xdr:col>
      <xdr:colOff>2851116</xdr:colOff>
      <xdr:row>59</xdr:row>
      <xdr:rowOff>599299</xdr:rowOff>
    </xdr:to>
    <xdr:pic>
      <xdr:nvPicPr>
        <xdr:cNvPr id="138" name="图片 86" descr="图片 86"/>
        <xdr:cNvPicPr>
          <a:picLocks noChangeAspect="1"/>
        </xdr:cNvPicPr>
      </xdr:nvPicPr>
      <xdr:blipFill>
        <a:blip r:embed="rId70">
          <a:extLst/>
        </a:blip>
        <a:stretch>
          <a:fillRect/>
        </a:stretch>
      </xdr:blipFill>
      <xdr:spPr>
        <a:xfrm>
          <a:off x="3448015" y="59298699"/>
          <a:ext cx="647701" cy="4191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2196998</xdr:colOff>
      <xdr:row>60</xdr:row>
      <xdr:rowOff>121425</xdr:rowOff>
    </xdr:from>
    <xdr:to>
      <xdr:col>2</xdr:col>
      <xdr:colOff>2844698</xdr:colOff>
      <xdr:row>60</xdr:row>
      <xdr:rowOff>553225</xdr:rowOff>
    </xdr:to>
    <xdr:pic>
      <xdr:nvPicPr>
        <xdr:cNvPr id="139" name="图片 87" descr="图片 87"/>
        <xdr:cNvPicPr>
          <a:picLocks noChangeAspect="1"/>
        </xdr:cNvPicPr>
      </xdr:nvPicPr>
      <xdr:blipFill>
        <a:blip r:embed="rId71">
          <a:extLst/>
        </a:blip>
        <a:stretch>
          <a:fillRect/>
        </a:stretch>
      </xdr:blipFill>
      <xdr:spPr>
        <a:xfrm>
          <a:off x="3441598" y="60103525"/>
          <a:ext cx="647701" cy="4318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2176395</xdr:colOff>
      <xdr:row>61</xdr:row>
      <xdr:rowOff>80218</xdr:rowOff>
    </xdr:from>
    <xdr:to>
      <xdr:col>2</xdr:col>
      <xdr:colOff>2824095</xdr:colOff>
      <xdr:row>61</xdr:row>
      <xdr:rowOff>486618</xdr:rowOff>
    </xdr:to>
    <xdr:pic>
      <xdr:nvPicPr>
        <xdr:cNvPr id="140" name="图片 88" descr="图片 88"/>
        <xdr:cNvPicPr>
          <a:picLocks noChangeAspect="1"/>
        </xdr:cNvPicPr>
      </xdr:nvPicPr>
      <xdr:blipFill>
        <a:blip r:embed="rId72">
          <a:extLst/>
        </a:blip>
        <a:stretch>
          <a:fillRect/>
        </a:stretch>
      </xdr:blipFill>
      <xdr:spPr>
        <a:xfrm>
          <a:off x="3420995" y="60824318"/>
          <a:ext cx="647701" cy="4064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2117624</xdr:colOff>
      <xdr:row>62</xdr:row>
      <xdr:rowOff>99305</xdr:rowOff>
    </xdr:from>
    <xdr:to>
      <xdr:col>2</xdr:col>
      <xdr:colOff>2803424</xdr:colOff>
      <xdr:row>62</xdr:row>
      <xdr:rowOff>505705</xdr:rowOff>
    </xdr:to>
    <xdr:pic>
      <xdr:nvPicPr>
        <xdr:cNvPr id="141" name="图片 89" descr="图片 89"/>
        <xdr:cNvPicPr>
          <a:picLocks noChangeAspect="1"/>
        </xdr:cNvPicPr>
      </xdr:nvPicPr>
      <xdr:blipFill>
        <a:blip r:embed="rId73">
          <a:extLst/>
        </a:blip>
        <a:stretch>
          <a:fillRect/>
        </a:stretch>
      </xdr:blipFill>
      <xdr:spPr>
        <a:xfrm>
          <a:off x="3362224" y="61554605"/>
          <a:ext cx="685801" cy="4064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2087563</xdr:colOff>
      <xdr:row>63</xdr:row>
      <xdr:rowOff>79375</xdr:rowOff>
    </xdr:from>
    <xdr:to>
      <xdr:col>2</xdr:col>
      <xdr:colOff>2735263</xdr:colOff>
      <xdr:row>63</xdr:row>
      <xdr:rowOff>536575</xdr:rowOff>
    </xdr:to>
    <xdr:pic>
      <xdr:nvPicPr>
        <xdr:cNvPr id="142" name="图片 90" descr="图片 90"/>
        <xdr:cNvPicPr>
          <a:picLocks noChangeAspect="1"/>
        </xdr:cNvPicPr>
      </xdr:nvPicPr>
      <xdr:blipFill>
        <a:blip r:embed="rId74">
          <a:extLst/>
        </a:blip>
        <a:stretch>
          <a:fillRect/>
        </a:stretch>
      </xdr:blipFill>
      <xdr:spPr>
        <a:xfrm>
          <a:off x="3332163" y="62245875"/>
          <a:ext cx="647701" cy="45720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2047875</xdr:colOff>
      <xdr:row>64</xdr:row>
      <xdr:rowOff>63500</xdr:rowOff>
    </xdr:from>
    <xdr:to>
      <xdr:col>2</xdr:col>
      <xdr:colOff>2733675</xdr:colOff>
      <xdr:row>64</xdr:row>
      <xdr:rowOff>508000</xdr:rowOff>
    </xdr:to>
    <xdr:pic>
      <xdr:nvPicPr>
        <xdr:cNvPr id="143" name="图片 91" descr="图片 91"/>
        <xdr:cNvPicPr>
          <a:picLocks noChangeAspect="1"/>
        </xdr:cNvPicPr>
      </xdr:nvPicPr>
      <xdr:blipFill>
        <a:blip r:embed="rId75">
          <a:extLst/>
        </a:blip>
        <a:stretch>
          <a:fillRect/>
        </a:stretch>
      </xdr:blipFill>
      <xdr:spPr>
        <a:xfrm>
          <a:off x="3292475" y="62903100"/>
          <a:ext cx="685800" cy="44450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2039938</xdr:colOff>
      <xdr:row>65</xdr:row>
      <xdr:rowOff>23812</xdr:rowOff>
    </xdr:from>
    <xdr:to>
      <xdr:col>2</xdr:col>
      <xdr:colOff>2687638</xdr:colOff>
      <xdr:row>65</xdr:row>
      <xdr:rowOff>468312</xdr:rowOff>
    </xdr:to>
    <xdr:pic>
      <xdr:nvPicPr>
        <xdr:cNvPr id="144" name="图片 92" descr="图片 92"/>
        <xdr:cNvPicPr>
          <a:picLocks noChangeAspect="1"/>
        </xdr:cNvPicPr>
      </xdr:nvPicPr>
      <xdr:blipFill>
        <a:blip r:embed="rId76">
          <a:extLst/>
        </a:blip>
        <a:stretch>
          <a:fillRect/>
        </a:stretch>
      </xdr:blipFill>
      <xdr:spPr>
        <a:xfrm>
          <a:off x="3284538" y="63498412"/>
          <a:ext cx="647701" cy="4445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2055813</xdr:colOff>
      <xdr:row>66</xdr:row>
      <xdr:rowOff>15875</xdr:rowOff>
    </xdr:from>
    <xdr:to>
      <xdr:col>2</xdr:col>
      <xdr:colOff>2728913</xdr:colOff>
      <xdr:row>66</xdr:row>
      <xdr:rowOff>447675</xdr:rowOff>
    </xdr:to>
    <xdr:pic>
      <xdr:nvPicPr>
        <xdr:cNvPr id="145" name="图片 93" descr="图片 93"/>
        <xdr:cNvPicPr>
          <a:picLocks noChangeAspect="1"/>
        </xdr:cNvPicPr>
      </xdr:nvPicPr>
      <xdr:blipFill>
        <a:blip r:embed="rId77">
          <a:extLst/>
        </a:blip>
        <a:stretch>
          <a:fillRect/>
        </a:stretch>
      </xdr:blipFill>
      <xdr:spPr>
        <a:xfrm>
          <a:off x="3300413" y="64087375"/>
          <a:ext cx="673101" cy="43180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1976438</xdr:colOff>
      <xdr:row>67</xdr:row>
      <xdr:rowOff>47625</xdr:rowOff>
    </xdr:from>
    <xdr:to>
      <xdr:col>2</xdr:col>
      <xdr:colOff>2725738</xdr:colOff>
      <xdr:row>67</xdr:row>
      <xdr:rowOff>492125</xdr:rowOff>
    </xdr:to>
    <xdr:pic>
      <xdr:nvPicPr>
        <xdr:cNvPr id="146" name="图片 94" descr="图片 94"/>
        <xdr:cNvPicPr>
          <a:picLocks noChangeAspect="1"/>
        </xdr:cNvPicPr>
      </xdr:nvPicPr>
      <xdr:blipFill>
        <a:blip r:embed="rId78">
          <a:extLst/>
        </a:blip>
        <a:stretch>
          <a:fillRect/>
        </a:stretch>
      </xdr:blipFill>
      <xdr:spPr>
        <a:xfrm>
          <a:off x="3221038" y="64665225"/>
          <a:ext cx="749301" cy="44450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2016125</xdr:colOff>
      <xdr:row>68</xdr:row>
      <xdr:rowOff>39687</xdr:rowOff>
    </xdr:from>
    <xdr:to>
      <xdr:col>2</xdr:col>
      <xdr:colOff>2752725</xdr:colOff>
      <xdr:row>68</xdr:row>
      <xdr:rowOff>484187</xdr:rowOff>
    </xdr:to>
    <xdr:pic>
      <xdr:nvPicPr>
        <xdr:cNvPr id="147" name="图片 95" descr="图片 95"/>
        <xdr:cNvPicPr>
          <a:picLocks noChangeAspect="1"/>
        </xdr:cNvPicPr>
      </xdr:nvPicPr>
      <xdr:blipFill>
        <a:blip r:embed="rId79">
          <a:extLst/>
        </a:blip>
        <a:stretch>
          <a:fillRect/>
        </a:stretch>
      </xdr:blipFill>
      <xdr:spPr>
        <a:xfrm>
          <a:off x="3260725" y="65266887"/>
          <a:ext cx="736600" cy="4445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1920875</xdr:colOff>
      <xdr:row>69</xdr:row>
      <xdr:rowOff>31750</xdr:rowOff>
    </xdr:from>
    <xdr:to>
      <xdr:col>2</xdr:col>
      <xdr:colOff>2708275</xdr:colOff>
      <xdr:row>69</xdr:row>
      <xdr:rowOff>438150</xdr:rowOff>
    </xdr:to>
    <xdr:pic>
      <xdr:nvPicPr>
        <xdr:cNvPr id="148" name="图片 96" descr="图片 96"/>
        <xdr:cNvPicPr>
          <a:picLocks noChangeAspect="1"/>
        </xdr:cNvPicPr>
      </xdr:nvPicPr>
      <xdr:blipFill>
        <a:blip r:embed="rId80">
          <a:extLst/>
        </a:blip>
        <a:stretch>
          <a:fillRect/>
        </a:stretch>
      </xdr:blipFill>
      <xdr:spPr>
        <a:xfrm>
          <a:off x="3165475" y="65817750"/>
          <a:ext cx="787400" cy="40640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222250</xdr:colOff>
      <xdr:row>59</xdr:row>
      <xdr:rowOff>87312</xdr:rowOff>
    </xdr:from>
    <xdr:to>
      <xdr:col>2</xdr:col>
      <xdr:colOff>2008188</xdr:colOff>
      <xdr:row>59</xdr:row>
      <xdr:rowOff>808558</xdr:rowOff>
    </xdr:to>
    <xdr:pic>
      <xdr:nvPicPr>
        <xdr:cNvPr id="149" name="图片 97" descr="图片 97"/>
        <xdr:cNvPicPr>
          <a:picLocks noChangeAspect="1"/>
        </xdr:cNvPicPr>
      </xdr:nvPicPr>
      <xdr:blipFill>
        <a:blip r:embed="rId81">
          <a:extLst/>
        </a:blip>
        <a:stretch>
          <a:fillRect/>
        </a:stretch>
      </xdr:blipFill>
      <xdr:spPr>
        <a:xfrm>
          <a:off x="1466850" y="59205812"/>
          <a:ext cx="1785939" cy="72124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261937</xdr:colOff>
      <xdr:row>60</xdr:row>
      <xdr:rowOff>71437</xdr:rowOff>
    </xdr:from>
    <xdr:to>
      <xdr:col>2</xdr:col>
      <xdr:colOff>1849438</xdr:colOff>
      <xdr:row>60</xdr:row>
      <xdr:rowOff>735303</xdr:rowOff>
    </xdr:to>
    <xdr:pic>
      <xdr:nvPicPr>
        <xdr:cNvPr id="150" name="图片 98" descr="图片 98"/>
        <xdr:cNvPicPr>
          <a:picLocks noChangeAspect="1"/>
        </xdr:cNvPicPr>
      </xdr:nvPicPr>
      <xdr:blipFill>
        <a:blip r:embed="rId82">
          <a:extLst/>
        </a:blip>
        <a:stretch>
          <a:fillRect/>
        </a:stretch>
      </xdr:blipFill>
      <xdr:spPr>
        <a:xfrm>
          <a:off x="1506537" y="60053537"/>
          <a:ext cx="1587502" cy="66386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285749</xdr:colOff>
      <xdr:row>61</xdr:row>
      <xdr:rowOff>63500</xdr:rowOff>
    </xdr:from>
    <xdr:to>
      <xdr:col>2</xdr:col>
      <xdr:colOff>1722436</xdr:colOff>
      <xdr:row>61</xdr:row>
      <xdr:rowOff>698958</xdr:rowOff>
    </xdr:to>
    <xdr:pic>
      <xdr:nvPicPr>
        <xdr:cNvPr id="151" name="图片 99" descr="图片 99"/>
        <xdr:cNvPicPr>
          <a:picLocks noChangeAspect="1"/>
        </xdr:cNvPicPr>
      </xdr:nvPicPr>
      <xdr:blipFill>
        <a:blip r:embed="rId83">
          <a:extLst/>
        </a:blip>
        <a:stretch>
          <a:fillRect/>
        </a:stretch>
      </xdr:blipFill>
      <xdr:spPr>
        <a:xfrm>
          <a:off x="1530349" y="60807600"/>
          <a:ext cx="1436687" cy="63545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325438</xdr:colOff>
      <xdr:row>62</xdr:row>
      <xdr:rowOff>95250</xdr:rowOff>
    </xdr:from>
    <xdr:to>
      <xdr:col>2</xdr:col>
      <xdr:colOff>1599579</xdr:colOff>
      <xdr:row>62</xdr:row>
      <xdr:rowOff>658812</xdr:rowOff>
    </xdr:to>
    <xdr:pic>
      <xdr:nvPicPr>
        <xdr:cNvPr id="152" name="图片 100" descr="图片 100"/>
        <xdr:cNvPicPr>
          <a:picLocks noChangeAspect="1"/>
        </xdr:cNvPicPr>
      </xdr:nvPicPr>
      <xdr:blipFill>
        <a:blip r:embed="rId84">
          <a:extLst/>
        </a:blip>
        <a:stretch>
          <a:fillRect/>
        </a:stretch>
      </xdr:blipFill>
      <xdr:spPr>
        <a:xfrm>
          <a:off x="1570037" y="61550550"/>
          <a:ext cx="1274143" cy="56356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325437</xdr:colOff>
      <xdr:row>63</xdr:row>
      <xdr:rowOff>87312</xdr:rowOff>
    </xdr:from>
    <xdr:to>
      <xdr:col>2</xdr:col>
      <xdr:colOff>1412874</xdr:colOff>
      <xdr:row>63</xdr:row>
      <xdr:rowOff>651941</xdr:rowOff>
    </xdr:to>
    <xdr:pic>
      <xdr:nvPicPr>
        <xdr:cNvPr id="153" name="图片 101" descr="图片 101"/>
        <xdr:cNvPicPr>
          <a:picLocks noChangeAspect="1"/>
        </xdr:cNvPicPr>
      </xdr:nvPicPr>
      <xdr:blipFill>
        <a:blip r:embed="rId85">
          <a:extLst/>
        </a:blip>
        <a:stretch>
          <a:fillRect/>
        </a:stretch>
      </xdr:blipFill>
      <xdr:spPr>
        <a:xfrm>
          <a:off x="1570037" y="62253812"/>
          <a:ext cx="1087438" cy="56463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365125</xdr:colOff>
      <xdr:row>64</xdr:row>
      <xdr:rowOff>55562</xdr:rowOff>
    </xdr:from>
    <xdr:to>
      <xdr:col>2</xdr:col>
      <xdr:colOff>1381124</xdr:colOff>
      <xdr:row>64</xdr:row>
      <xdr:rowOff>583102</xdr:rowOff>
    </xdr:to>
    <xdr:pic>
      <xdr:nvPicPr>
        <xdr:cNvPr id="154" name="图片 102" descr="图片 102"/>
        <xdr:cNvPicPr>
          <a:picLocks noChangeAspect="1"/>
        </xdr:cNvPicPr>
      </xdr:nvPicPr>
      <xdr:blipFill>
        <a:blip r:embed="rId86">
          <a:extLst/>
        </a:blip>
        <a:stretch>
          <a:fillRect/>
        </a:stretch>
      </xdr:blipFill>
      <xdr:spPr>
        <a:xfrm>
          <a:off x="1609725" y="62895162"/>
          <a:ext cx="1016000" cy="52754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381000</xdr:colOff>
      <xdr:row>65</xdr:row>
      <xdr:rowOff>79375</xdr:rowOff>
    </xdr:from>
    <xdr:to>
      <xdr:col>2</xdr:col>
      <xdr:colOff>1341437</xdr:colOff>
      <xdr:row>65</xdr:row>
      <xdr:rowOff>559593</xdr:rowOff>
    </xdr:to>
    <xdr:pic>
      <xdr:nvPicPr>
        <xdr:cNvPr id="155" name="图片 103" descr="图片 103"/>
        <xdr:cNvPicPr>
          <a:picLocks noChangeAspect="1"/>
        </xdr:cNvPicPr>
      </xdr:nvPicPr>
      <xdr:blipFill>
        <a:blip r:embed="rId87">
          <a:extLst/>
        </a:blip>
        <a:stretch>
          <a:fillRect/>
        </a:stretch>
      </xdr:blipFill>
      <xdr:spPr>
        <a:xfrm>
          <a:off x="1625600" y="63553975"/>
          <a:ext cx="960438" cy="48021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396875</xdr:colOff>
      <xdr:row>66</xdr:row>
      <xdr:rowOff>63500</xdr:rowOff>
    </xdr:from>
    <xdr:to>
      <xdr:col>2</xdr:col>
      <xdr:colOff>1311273</xdr:colOff>
      <xdr:row>66</xdr:row>
      <xdr:rowOff>539750</xdr:rowOff>
    </xdr:to>
    <xdr:pic>
      <xdr:nvPicPr>
        <xdr:cNvPr id="156" name="图片 104" descr="图片 104"/>
        <xdr:cNvPicPr>
          <a:picLocks noChangeAspect="1"/>
        </xdr:cNvPicPr>
      </xdr:nvPicPr>
      <xdr:blipFill>
        <a:blip r:embed="rId88">
          <a:extLst/>
        </a:blip>
        <a:stretch>
          <a:fillRect/>
        </a:stretch>
      </xdr:blipFill>
      <xdr:spPr>
        <a:xfrm>
          <a:off x="1641475" y="64135000"/>
          <a:ext cx="914399" cy="47625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381000</xdr:colOff>
      <xdr:row>67</xdr:row>
      <xdr:rowOff>103187</xdr:rowOff>
    </xdr:from>
    <xdr:to>
      <xdr:col>2</xdr:col>
      <xdr:colOff>1262062</xdr:colOff>
      <xdr:row>67</xdr:row>
      <xdr:rowOff>567748</xdr:rowOff>
    </xdr:to>
    <xdr:pic>
      <xdr:nvPicPr>
        <xdr:cNvPr id="157" name="图片 105" descr="图片 105"/>
        <xdr:cNvPicPr>
          <a:picLocks noChangeAspect="1"/>
        </xdr:cNvPicPr>
      </xdr:nvPicPr>
      <xdr:blipFill>
        <a:blip r:embed="rId89">
          <a:extLst/>
        </a:blip>
        <a:stretch>
          <a:fillRect/>
        </a:stretch>
      </xdr:blipFill>
      <xdr:spPr>
        <a:xfrm>
          <a:off x="1625600" y="64720787"/>
          <a:ext cx="881063" cy="46456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420687</xdr:colOff>
      <xdr:row>68</xdr:row>
      <xdr:rowOff>71437</xdr:rowOff>
    </xdr:from>
    <xdr:to>
      <xdr:col>2</xdr:col>
      <xdr:colOff>1185038</xdr:colOff>
      <xdr:row>68</xdr:row>
      <xdr:rowOff>468312</xdr:rowOff>
    </xdr:to>
    <xdr:pic>
      <xdr:nvPicPr>
        <xdr:cNvPr id="158" name="图片 106" descr="图片 106"/>
        <xdr:cNvPicPr>
          <a:picLocks noChangeAspect="1"/>
        </xdr:cNvPicPr>
      </xdr:nvPicPr>
      <xdr:blipFill>
        <a:blip r:embed="rId90">
          <a:extLst/>
        </a:blip>
        <a:stretch>
          <a:fillRect/>
        </a:stretch>
      </xdr:blipFill>
      <xdr:spPr>
        <a:xfrm>
          <a:off x="1665287" y="65298637"/>
          <a:ext cx="764352" cy="39687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444500</xdr:colOff>
      <xdr:row>69</xdr:row>
      <xdr:rowOff>63500</xdr:rowOff>
    </xdr:from>
    <xdr:to>
      <xdr:col>2</xdr:col>
      <xdr:colOff>1206499</xdr:colOff>
      <xdr:row>69</xdr:row>
      <xdr:rowOff>488460</xdr:rowOff>
    </xdr:to>
    <xdr:pic>
      <xdr:nvPicPr>
        <xdr:cNvPr id="159" name="图片 107" descr="图片 107"/>
        <xdr:cNvPicPr>
          <a:picLocks noChangeAspect="1"/>
        </xdr:cNvPicPr>
      </xdr:nvPicPr>
      <xdr:blipFill>
        <a:blip r:embed="rId91">
          <a:extLst/>
        </a:blip>
        <a:stretch>
          <a:fillRect/>
        </a:stretch>
      </xdr:blipFill>
      <xdr:spPr>
        <a:xfrm>
          <a:off x="1689100" y="65849500"/>
          <a:ext cx="762000" cy="42496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259049</xdr:colOff>
      <xdr:row>70</xdr:row>
      <xdr:rowOff>65236</xdr:rowOff>
    </xdr:from>
    <xdr:to>
      <xdr:col>2</xdr:col>
      <xdr:colOff>1760838</xdr:colOff>
      <xdr:row>70</xdr:row>
      <xdr:rowOff>787251</xdr:rowOff>
    </xdr:to>
    <xdr:pic>
      <xdr:nvPicPr>
        <xdr:cNvPr id="160" name="图片 108" descr="图片 108"/>
        <xdr:cNvPicPr>
          <a:picLocks noChangeAspect="1"/>
        </xdr:cNvPicPr>
      </xdr:nvPicPr>
      <xdr:blipFill>
        <a:blip r:embed="rId92">
          <a:extLst/>
        </a:blip>
        <a:stretch>
          <a:fillRect/>
        </a:stretch>
      </xdr:blipFill>
      <xdr:spPr>
        <a:xfrm>
          <a:off x="1503649" y="66448136"/>
          <a:ext cx="1501790" cy="72201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267370</xdr:colOff>
      <xdr:row>71</xdr:row>
      <xdr:rowOff>69812</xdr:rowOff>
    </xdr:from>
    <xdr:to>
      <xdr:col>2</xdr:col>
      <xdr:colOff>1532800</xdr:colOff>
      <xdr:row>71</xdr:row>
      <xdr:rowOff>727837</xdr:rowOff>
    </xdr:to>
    <xdr:pic>
      <xdr:nvPicPr>
        <xdr:cNvPr id="161" name="图片 109" descr="图片 109"/>
        <xdr:cNvPicPr>
          <a:picLocks noChangeAspect="1"/>
        </xdr:cNvPicPr>
      </xdr:nvPicPr>
      <xdr:blipFill>
        <a:blip r:embed="rId93">
          <a:extLst/>
        </a:blip>
        <a:stretch>
          <a:fillRect/>
        </a:stretch>
      </xdr:blipFill>
      <xdr:spPr>
        <a:xfrm>
          <a:off x="1511970" y="67316312"/>
          <a:ext cx="1265431" cy="65802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311930</xdr:colOff>
      <xdr:row>72</xdr:row>
      <xdr:rowOff>52275</xdr:rowOff>
    </xdr:from>
    <xdr:to>
      <xdr:col>2</xdr:col>
      <xdr:colOff>1343675</xdr:colOff>
      <xdr:row>72</xdr:row>
      <xdr:rowOff>587988</xdr:rowOff>
    </xdr:to>
    <xdr:pic>
      <xdr:nvPicPr>
        <xdr:cNvPr id="162" name="图片 110" descr="图片 110"/>
        <xdr:cNvPicPr>
          <a:picLocks noChangeAspect="1"/>
        </xdr:cNvPicPr>
      </xdr:nvPicPr>
      <xdr:blipFill>
        <a:blip r:embed="rId94">
          <a:extLst/>
        </a:blip>
        <a:stretch>
          <a:fillRect/>
        </a:stretch>
      </xdr:blipFill>
      <xdr:spPr>
        <a:xfrm>
          <a:off x="1556529" y="68086175"/>
          <a:ext cx="1031746" cy="53571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329258</xdr:colOff>
      <xdr:row>73</xdr:row>
      <xdr:rowOff>47035</xdr:rowOff>
    </xdr:from>
    <xdr:to>
      <xdr:col>2</xdr:col>
      <xdr:colOff>1787408</xdr:colOff>
      <xdr:row>73</xdr:row>
      <xdr:rowOff>804149</xdr:rowOff>
    </xdr:to>
    <xdr:pic>
      <xdr:nvPicPr>
        <xdr:cNvPr id="163" name="图片 111" descr="图片 111"/>
        <xdr:cNvPicPr>
          <a:picLocks noChangeAspect="1"/>
        </xdr:cNvPicPr>
      </xdr:nvPicPr>
      <xdr:blipFill>
        <a:blip r:embed="rId95">
          <a:extLst/>
        </a:blip>
        <a:stretch>
          <a:fillRect/>
        </a:stretch>
      </xdr:blipFill>
      <xdr:spPr>
        <a:xfrm>
          <a:off x="1573858" y="68754035"/>
          <a:ext cx="1458150" cy="75711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329258</xdr:colOff>
      <xdr:row>74</xdr:row>
      <xdr:rowOff>31359</xdr:rowOff>
    </xdr:from>
    <xdr:to>
      <xdr:col>2</xdr:col>
      <xdr:colOff>1635843</xdr:colOff>
      <xdr:row>74</xdr:row>
      <xdr:rowOff>736910</xdr:rowOff>
    </xdr:to>
    <xdr:pic>
      <xdr:nvPicPr>
        <xdr:cNvPr id="164" name="图片 112" descr="图片 112"/>
        <xdr:cNvPicPr>
          <a:picLocks noChangeAspect="1"/>
        </xdr:cNvPicPr>
      </xdr:nvPicPr>
      <xdr:blipFill>
        <a:blip r:embed="rId96">
          <a:extLst/>
        </a:blip>
        <a:stretch>
          <a:fillRect/>
        </a:stretch>
      </xdr:blipFill>
      <xdr:spPr>
        <a:xfrm>
          <a:off x="1573858" y="69627359"/>
          <a:ext cx="1306585" cy="70555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439011</xdr:colOff>
      <xdr:row>75</xdr:row>
      <xdr:rowOff>47035</xdr:rowOff>
    </xdr:from>
    <xdr:to>
      <xdr:col>2</xdr:col>
      <xdr:colOff>1512153</xdr:colOff>
      <xdr:row>75</xdr:row>
      <xdr:rowOff>650676</xdr:rowOff>
    </xdr:to>
    <xdr:pic>
      <xdr:nvPicPr>
        <xdr:cNvPr id="165" name="图片 113" descr="图片 113"/>
        <xdr:cNvPicPr>
          <a:picLocks noChangeAspect="1"/>
        </xdr:cNvPicPr>
      </xdr:nvPicPr>
      <xdr:blipFill>
        <a:blip r:embed="rId97">
          <a:extLst/>
        </a:blip>
        <a:stretch>
          <a:fillRect/>
        </a:stretch>
      </xdr:blipFill>
      <xdr:spPr>
        <a:xfrm>
          <a:off x="1683610" y="70430435"/>
          <a:ext cx="1073144" cy="60364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305739</xdr:colOff>
      <xdr:row>76</xdr:row>
      <xdr:rowOff>39197</xdr:rowOff>
    </xdr:from>
    <xdr:to>
      <xdr:col>2</xdr:col>
      <xdr:colOff>1875962</xdr:colOff>
      <xdr:row>76</xdr:row>
      <xdr:rowOff>854509</xdr:rowOff>
    </xdr:to>
    <xdr:pic>
      <xdr:nvPicPr>
        <xdr:cNvPr id="166" name="图片 114" descr="图片 114"/>
        <xdr:cNvPicPr>
          <a:picLocks noChangeAspect="1"/>
        </xdr:cNvPicPr>
      </xdr:nvPicPr>
      <xdr:blipFill>
        <a:blip r:embed="rId98">
          <a:extLst/>
        </a:blip>
        <a:stretch>
          <a:fillRect/>
        </a:stretch>
      </xdr:blipFill>
      <xdr:spPr>
        <a:xfrm>
          <a:off x="1550338" y="71133797"/>
          <a:ext cx="1570225" cy="81531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384137</xdr:colOff>
      <xdr:row>77</xdr:row>
      <xdr:rowOff>54874</xdr:rowOff>
    </xdr:from>
    <xdr:to>
      <xdr:col>2</xdr:col>
      <xdr:colOff>1607099</xdr:colOff>
      <xdr:row>77</xdr:row>
      <xdr:rowOff>641895</xdr:rowOff>
    </xdr:to>
    <xdr:pic>
      <xdr:nvPicPr>
        <xdr:cNvPr id="167" name="图片 115" descr="图片 115"/>
        <xdr:cNvPicPr>
          <a:picLocks noChangeAspect="1"/>
        </xdr:cNvPicPr>
      </xdr:nvPicPr>
      <xdr:blipFill>
        <a:blip r:embed="rId99">
          <a:extLst/>
        </a:blip>
        <a:stretch>
          <a:fillRect/>
        </a:stretch>
      </xdr:blipFill>
      <xdr:spPr>
        <a:xfrm>
          <a:off x="1628737" y="72038474"/>
          <a:ext cx="1222962" cy="58702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439011</xdr:colOff>
      <xdr:row>78</xdr:row>
      <xdr:rowOff>78395</xdr:rowOff>
    </xdr:from>
    <xdr:to>
      <xdr:col>2</xdr:col>
      <xdr:colOff>1470345</xdr:colOff>
      <xdr:row>78</xdr:row>
      <xdr:rowOff>658521</xdr:rowOff>
    </xdr:to>
    <xdr:pic>
      <xdr:nvPicPr>
        <xdr:cNvPr id="168" name="图片 116" descr="图片 116"/>
        <xdr:cNvPicPr>
          <a:picLocks noChangeAspect="1"/>
        </xdr:cNvPicPr>
      </xdr:nvPicPr>
      <xdr:blipFill>
        <a:blip r:embed="rId100">
          <a:extLst/>
        </a:blip>
        <a:stretch>
          <a:fillRect/>
        </a:stretch>
      </xdr:blipFill>
      <xdr:spPr>
        <a:xfrm>
          <a:off x="1683610" y="72849395"/>
          <a:ext cx="1031336" cy="58012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274383</xdr:colOff>
      <xdr:row>80</xdr:row>
      <xdr:rowOff>7838</xdr:rowOff>
    </xdr:from>
    <xdr:to>
      <xdr:col>2</xdr:col>
      <xdr:colOff>1583580</xdr:colOff>
      <xdr:row>80</xdr:row>
      <xdr:rowOff>767171</xdr:rowOff>
    </xdr:to>
    <xdr:pic>
      <xdr:nvPicPr>
        <xdr:cNvPr id="169" name="图片 117" descr="图片 117"/>
        <xdr:cNvPicPr>
          <a:picLocks noChangeAspect="1"/>
        </xdr:cNvPicPr>
      </xdr:nvPicPr>
      <xdr:blipFill>
        <a:blip r:embed="rId101">
          <a:extLst/>
        </a:blip>
        <a:stretch>
          <a:fillRect/>
        </a:stretch>
      </xdr:blipFill>
      <xdr:spPr>
        <a:xfrm>
          <a:off x="1518983" y="74531438"/>
          <a:ext cx="1309198" cy="75933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274383</xdr:colOff>
      <xdr:row>81</xdr:row>
      <xdr:rowOff>39197</xdr:rowOff>
    </xdr:from>
    <xdr:to>
      <xdr:col>2</xdr:col>
      <xdr:colOff>1458148</xdr:colOff>
      <xdr:row>81</xdr:row>
      <xdr:rowOff>631080</xdr:rowOff>
    </xdr:to>
    <xdr:pic>
      <xdr:nvPicPr>
        <xdr:cNvPr id="170" name="图片 118" descr="图片 118"/>
        <xdr:cNvPicPr>
          <a:picLocks noChangeAspect="1"/>
        </xdr:cNvPicPr>
      </xdr:nvPicPr>
      <xdr:blipFill>
        <a:blip r:embed="rId102">
          <a:extLst/>
        </a:blip>
        <a:stretch>
          <a:fillRect/>
        </a:stretch>
      </xdr:blipFill>
      <xdr:spPr>
        <a:xfrm>
          <a:off x="1518983" y="75350197"/>
          <a:ext cx="1183766" cy="59188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258703</xdr:colOff>
      <xdr:row>79</xdr:row>
      <xdr:rowOff>39197</xdr:rowOff>
    </xdr:from>
    <xdr:to>
      <xdr:col>2</xdr:col>
      <xdr:colOff>1976677</xdr:colOff>
      <xdr:row>79</xdr:row>
      <xdr:rowOff>964257</xdr:rowOff>
    </xdr:to>
    <xdr:pic>
      <xdr:nvPicPr>
        <xdr:cNvPr id="171" name="图片 119" descr="图片 119"/>
        <xdr:cNvPicPr>
          <a:picLocks noChangeAspect="1"/>
        </xdr:cNvPicPr>
      </xdr:nvPicPr>
      <xdr:blipFill>
        <a:blip r:embed="rId103">
          <a:extLst/>
        </a:blip>
        <a:stretch>
          <a:fillRect/>
        </a:stretch>
      </xdr:blipFill>
      <xdr:spPr>
        <a:xfrm>
          <a:off x="1503303" y="73534097"/>
          <a:ext cx="1717975" cy="92506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2078893</xdr:colOff>
      <xdr:row>82</xdr:row>
      <xdr:rowOff>154483</xdr:rowOff>
    </xdr:from>
    <xdr:to>
      <xdr:col>2</xdr:col>
      <xdr:colOff>2787748</xdr:colOff>
      <xdr:row>83</xdr:row>
      <xdr:rowOff>16216</xdr:rowOff>
    </xdr:to>
    <xdr:pic>
      <xdr:nvPicPr>
        <xdr:cNvPr id="172" name="图片 120" descr="图片 120"/>
        <xdr:cNvPicPr>
          <a:picLocks noChangeAspect="1"/>
        </xdr:cNvPicPr>
      </xdr:nvPicPr>
      <xdr:blipFill>
        <a:blip r:embed="rId104">
          <a:extLst/>
        </a:blip>
        <a:stretch>
          <a:fillRect/>
        </a:stretch>
      </xdr:blipFill>
      <xdr:spPr>
        <a:xfrm>
          <a:off x="3323493" y="76151283"/>
          <a:ext cx="708856" cy="68723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2070398</xdr:colOff>
      <xdr:row>83</xdr:row>
      <xdr:rowOff>113903</xdr:rowOff>
    </xdr:from>
    <xdr:to>
      <xdr:col>2</xdr:col>
      <xdr:colOff>2775193</xdr:colOff>
      <xdr:row>83</xdr:row>
      <xdr:rowOff>698686</xdr:rowOff>
    </xdr:to>
    <xdr:pic>
      <xdr:nvPicPr>
        <xdr:cNvPr id="173" name="图片 134" descr="图片 134"/>
        <xdr:cNvPicPr>
          <a:picLocks noChangeAspect="1"/>
        </xdr:cNvPicPr>
      </xdr:nvPicPr>
      <xdr:blipFill>
        <a:blip r:embed="rId105">
          <a:extLst/>
        </a:blip>
        <a:stretch>
          <a:fillRect/>
        </a:stretch>
      </xdr:blipFill>
      <xdr:spPr>
        <a:xfrm>
          <a:off x="3314998" y="76936203"/>
          <a:ext cx="704796" cy="58478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2096727</xdr:colOff>
      <xdr:row>84</xdr:row>
      <xdr:rowOff>157143</xdr:rowOff>
    </xdr:from>
    <xdr:to>
      <xdr:col>2</xdr:col>
      <xdr:colOff>2748768</xdr:colOff>
      <xdr:row>84</xdr:row>
      <xdr:rowOff>576243</xdr:rowOff>
    </xdr:to>
    <xdr:pic>
      <xdr:nvPicPr>
        <xdr:cNvPr id="174" name="图片 136" descr="图片 136"/>
        <xdr:cNvPicPr>
          <a:picLocks noChangeAspect="1"/>
        </xdr:cNvPicPr>
      </xdr:nvPicPr>
      <xdr:blipFill>
        <a:blip r:embed="rId106">
          <a:extLst/>
        </a:blip>
        <a:stretch>
          <a:fillRect/>
        </a:stretch>
      </xdr:blipFill>
      <xdr:spPr>
        <a:xfrm>
          <a:off x="3341327" y="77754143"/>
          <a:ext cx="652041" cy="4191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1966331</xdr:colOff>
      <xdr:row>85</xdr:row>
      <xdr:rowOff>48480</xdr:rowOff>
    </xdr:from>
    <xdr:to>
      <xdr:col>2</xdr:col>
      <xdr:colOff>2728332</xdr:colOff>
      <xdr:row>85</xdr:row>
      <xdr:rowOff>645380</xdr:rowOff>
    </xdr:to>
    <xdr:pic>
      <xdr:nvPicPr>
        <xdr:cNvPr id="175" name="图片 138" descr="图片 138"/>
        <xdr:cNvPicPr>
          <a:picLocks noChangeAspect="1"/>
        </xdr:cNvPicPr>
      </xdr:nvPicPr>
      <xdr:blipFill>
        <a:blip r:embed="rId107">
          <a:extLst/>
        </a:blip>
        <a:stretch>
          <a:fillRect/>
        </a:stretch>
      </xdr:blipFill>
      <xdr:spPr>
        <a:xfrm>
          <a:off x="3210930" y="78369380"/>
          <a:ext cx="762002" cy="5969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1972288</xdr:colOff>
      <xdr:row>86</xdr:row>
      <xdr:rowOff>69223</xdr:rowOff>
    </xdr:from>
    <xdr:to>
      <xdr:col>2</xdr:col>
      <xdr:colOff>2701724</xdr:colOff>
      <xdr:row>86</xdr:row>
      <xdr:rowOff>616297</xdr:rowOff>
    </xdr:to>
    <xdr:pic>
      <xdr:nvPicPr>
        <xdr:cNvPr id="176" name="图片 139" descr="图片 139"/>
        <xdr:cNvPicPr>
          <a:picLocks noChangeAspect="1"/>
        </xdr:cNvPicPr>
      </xdr:nvPicPr>
      <xdr:blipFill>
        <a:blip r:embed="rId108">
          <a:extLst/>
        </a:blip>
        <a:stretch>
          <a:fillRect/>
        </a:stretch>
      </xdr:blipFill>
      <xdr:spPr>
        <a:xfrm>
          <a:off x="3216887" y="79164823"/>
          <a:ext cx="729438" cy="54707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1966331</xdr:colOff>
      <xdr:row>87</xdr:row>
      <xdr:rowOff>58613</xdr:rowOff>
    </xdr:from>
    <xdr:to>
      <xdr:col>2</xdr:col>
      <xdr:colOff>2699025</xdr:colOff>
      <xdr:row>87</xdr:row>
      <xdr:rowOff>644773</xdr:rowOff>
    </xdr:to>
    <xdr:pic>
      <xdr:nvPicPr>
        <xdr:cNvPr id="177" name="图片 140" descr="图片 140"/>
        <xdr:cNvPicPr>
          <a:picLocks noChangeAspect="1"/>
        </xdr:cNvPicPr>
      </xdr:nvPicPr>
      <xdr:blipFill>
        <a:blip r:embed="rId109">
          <a:extLst/>
        </a:blip>
        <a:stretch>
          <a:fillRect/>
        </a:stretch>
      </xdr:blipFill>
      <xdr:spPr>
        <a:xfrm>
          <a:off x="3210930" y="79840013"/>
          <a:ext cx="732696" cy="58616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1963368</xdr:colOff>
      <xdr:row>88</xdr:row>
      <xdr:rowOff>100669</xdr:rowOff>
    </xdr:from>
    <xdr:to>
      <xdr:col>2</xdr:col>
      <xdr:colOff>2784384</xdr:colOff>
      <xdr:row>88</xdr:row>
      <xdr:rowOff>801836</xdr:rowOff>
    </xdr:to>
    <xdr:pic>
      <xdr:nvPicPr>
        <xdr:cNvPr id="178" name="图片 141" descr="图片 141"/>
        <xdr:cNvPicPr>
          <a:picLocks noChangeAspect="1"/>
        </xdr:cNvPicPr>
      </xdr:nvPicPr>
      <xdr:blipFill>
        <a:blip r:embed="rId110">
          <a:extLst/>
        </a:blip>
        <a:stretch>
          <a:fillRect/>
        </a:stretch>
      </xdr:blipFill>
      <xdr:spPr>
        <a:xfrm>
          <a:off x="3207967" y="80656769"/>
          <a:ext cx="821017" cy="70116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1941561</xdr:colOff>
      <xdr:row>89</xdr:row>
      <xdr:rowOff>120891</xdr:rowOff>
    </xdr:from>
    <xdr:to>
      <xdr:col>2</xdr:col>
      <xdr:colOff>2756117</xdr:colOff>
      <xdr:row>89</xdr:row>
      <xdr:rowOff>761553</xdr:rowOff>
    </xdr:to>
    <xdr:pic>
      <xdr:nvPicPr>
        <xdr:cNvPr id="179" name="图片 142" descr="图片 142"/>
        <xdr:cNvPicPr>
          <a:picLocks noChangeAspect="1"/>
        </xdr:cNvPicPr>
      </xdr:nvPicPr>
      <xdr:blipFill>
        <a:blip r:embed="rId111">
          <a:extLst/>
        </a:blip>
        <a:stretch>
          <a:fillRect/>
        </a:stretch>
      </xdr:blipFill>
      <xdr:spPr>
        <a:xfrm>
          <a:off x="3186160" y="81515191"/>
          <a:ext cx="814558" cy="64066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1980784</xdr:colOff>
      <xdr:row>90</xdr:row>
      <xdr:rowOff>137064</xdr:rowOff>
    </xdr:from>
    <xdr:to>
      <xdr:col>2</xdr:col>
      <xdr:colOff>2672476</xdr:colOff>
      <xdr:row>90</xdr:row>
      <xdr:rowOff>657764</xdr:rowOff>
    </xdr:to>
    <xdr:pic>
      <xdr:nvPicPr>
        <xdr:cNvPr id="180" name="图片 143" descr="图片 143"/>
        <xdr:cNvPicPr>
          <a:picLocks noChangeAspect="1"/>
        </xdr:cNvPicPr>
      </xdr:nvPicPr>
      <xdr:blipFill>
        <a:blip r:embed="rId112">
          <a:extLst/>
        </a:blip>
        <a:stretch>
          <a:fillRect/>
        </a:stretch>
      </xdr:blipFill>
      <xdr:spPr>
        <a:xfrm>
          <a:off x="3225383" y="82306064"/>
          <a:ext cx="691694" cy="5207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2007131</xdr:colOff>
      <xdr:row>91</xdr:row>
      <xdr:rowOff>29604</xdr:rowOff>
    </xdr:from>
    <xdr:to>
      <xdr:col>2</xdr:col>
      <xdr:colOff>2749624</xdr:colOff>
      <xdr:row>91</xdr:row>
      <xdr:rowOff>626504</xdr:rowOff>
    </xdr:to>
    <xdr:pic>
      <xdr:nvPicPr>
        <xdr:cNvPr id="181" name="图片 144" descr="图片 144"/>
        <xdr:cNvPicPr>
          <a:picLocks noChangeAspect="1"/>
        </xdr:cNvPicPr>
      </xdr:nvPicPr>
      <xdr:blipFill>
        <a:blip r:embed="rId113">
          <a:extLst/>
        </a:blip>
        <a:stretch>
          <a:fillRect/>
        </a:stretch>
      </xdr:blipFill>
      <xdr:spPr>
        <a:xfrm>
          <a:off x="3251730" y="82973304"/>
          <a:ext cx="742495" cy="5969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2025487</xdr:colOff>
      <xdr:row>92</xdr:row>
      <xdr:rowOff>78153</xdr:rowOff>
    </xdr:from>
    <xdr:to>
      <xdr:col>2</xdr:col>
      <xdr:colOff>2806078</xdr:colOff>
      <xdr:row>92</xdr:row>
      <xdr:rowOff>649653</xdr:rowOff>
    </xdr:to>
    <xdr:pic>
      <xdr:nvPicPr>
        <xdr:cNvPr id="182" name="图片 145" descr="图片 145"/>
        <xdr:cNvPicPr>
          <a:picLocks noChangeAspect="1"/>
        </xdr:cNvPicPr>
      </xdr:nvPicPr>
      <xdr:blipFill>
        <a:blip r:embed="rId114">
          <a:extLst/>
        </a:blip>
        <a:stretch>
          <a:fillRect/>
        </a:stretch>
      </xdr:blipFill>
      <xdr:spPr>
        <a:xfrm>
          <a:off x="3270087" y="83796553"/>
          <a:ext cx="780591" cy="5715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2033332</xdr:colOff>
      <xdr:row>93</xdr:row>
      <xdr:rowOff>78004</xdr:rowOff>
    </xdr:from>
    <xdr:to>
      <xdr:col>2</xdr:col>
      <xdr:colOff>2846132</xdr:colOff>
      <xdr:row>93</xdr:row>
      <xdr:rowOff>700304</xdr:rowOff>
    </xdr:to>
    <xdr:pic>
      <xdr:nvPicPr>
        <xdr:cNvPr id="183" name="图片 146" descr="图片 146"/>
        <xdr:cNvPicPr>
          <a:picLocks noChangeAspect="1"/>
        </xdr:cNvPicPr>
      </xdr:nvPicPr>
      <xdr:blipFill>
        <a:blip r:embed="rId115">
          <a:extLst/>
        </a:blip>
        <a:stretch>
          <a:fillRect/>
        </a:stretch>
      </xdr:blipFill>
      <xdr:spPr>
        <a:xfrm>
          <a:off x="3277932" y="84571104"/>
          <a:ext cx="812801" cy="6223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200499</xdr:colOff>
      <xdr:row>82</xdr:row>
      <xdr:rowOff>78153</xdr:rowOff>
    </xdr:from>
    <xdr:to>
      <xdr:col>2</xdr:col>
      <xdr:colOff>1924538</xdr:colOff>
      <xdr:row>82</xdr:row>
      <xdr:rowOff>769695</xdr:rowOff>
    </xdr:to>
    <xdr:pic>
      <xdr:nvPicPr>
        <xdr:cNvPr id="184" name="图片 147" descr="图片 147"/>
        <xdr:cNvPicPr>
          <a:picLocks noChangeAspect="1"/>
        </xdr:cNvPicPr>
      </xdr:nvPicPr>
      <xdr:blipFill>
        <a:blip r:embed="rId116">
          <a:extLst/>
        </a:blip>
        <a:stretch>
          <a:fillRect/>
        </a:stretch>
      </xdr:blipFill>
      <xdr:spPr>
        <a:xfrm>
          <a:off x="1445099" y="76074953"/>
          <a:ext cx="1724039" cy="69154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203742</xdr:colOff>
      <xdr:row>83</xdr:row>
      <xdr:rowOff>61118</xdr:rowOff>
    </xdr:from>
    <xdr:to>
      <xdr:col>2</xdr:col>
      <xdr:colOff>1776895</xdr:colOff>
      <xdr:row>83</xdr:row>
      <xdr:rowOff>726684</xdr:rowOff>
    </xdr:to>
    <xdr:pic>
      <xdr:nvPicPr>
        <xdr:cNvPr id="185" name="图片 148" descr="图片 148"/>
        <xdr:cNvPicPr>
          <a:picLocks noChangeAspect="1"/>
        </xdr:cNvPicPr>
      </xdr:nvPicPr>
      <xdr:blipFill>
        <a:blip r:embed="rId117">
          <a:extLst/>
        </a:blip>
        <a:stretch>
          <a:fillRect/>
        </a:stretch>
      </xdr:blipFill>
      <xdr:spPr>
        <a:xfrm>
          <a:off x="1448342" y="76883418"/>
          <a:ext cx="1573154" cy="66556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258076</xdr:colOff>
      <xdr:row>84</xdr:row>
      <xdr:rowOff>74705</xdr:rowOff>
    </xdr:from>
    <xdr:to>
      <xdr:col>2</xdr:col>
      <xdr:colOff>1691070</xdr:colOff>
      <xdr:row>84</xdr:row>
      <xdr:rowOff>680969</xdr:rowOff>
    </xdr:to>
    <xdr:pic>
      <xdr:nvPicPr>
        <xdr:cNvPr id="186" name="图片 149" descr="图片 149"/>
        <xdr:cNvPicPr>
          <a:picLocks noChangeAspect="1"/>
        </xdr:cNvPicPr>
      </xdr:nvPicPr>
      <xdr:blipFill>
        <a:blip r:embed="rId118">
          <a:extLst/>
        </a:blip>
        <a:stretch>
          <a:fillRect/>
        </a:stretch>
      </xdr:blipFill>
      <xdr:spPr>
        <a:xfrm>
          <a:off x="1502676" y="77671705"/>
          <a:ext cx="1432995" cy="60626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264866</xdr:colOff>
      <xdr:row>85</xdr:row>
      <xdr:rowOff>111776</xdr:rowOff>
    </xdr:from>
    <xdr:to>
      <xdr:col>2</xdr:col>
      <xdr:colOff>1363898</xdr:colOff>
      <xdr:row>85</xdr:row>
      <xdr:rowOff>638398</xdr:rowOff>
    </xdr:to>
    <xdr:pic>
      <xdr:nvPicPr>
        <xdr:cNvPr id="187" name="图片 150" descr="图片 150"/>
        <xdr:cNvPicPr>
          <a:picLocks noChangeAspect="1"/>
        </xdr:cNvPicPr>
      </xdr:nvPicPr>
      <xdr:blipFill>
        <a:blip r:embed="rId119">
          <a:extLst/>
        </a:blip>
        <a:stretch>
          <a:fillRect/>
        </a:stretch>
      </xdr:blipFill>
      <xdr:spPr>
        <a:xfrm>
          <a:off x="1509466" y="78432676"/>
          <a:ext cx="1099033" cy="52662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298823</xdr:colOff>
      <xdr:row>86</xdr:row>
      <xdr:rowOff>70494</xdr:rowOff>
    </xdr:from>
    <xdr:to>
      <xdr:col>2</xdr:col>
      <xdr:colOff>1256416</xdr:colOff>
      <xdr:row>86</xdr:row>
      <xdr:rowOff>549293</xdr:rowOff>
    </xdr:to>
    <xdr:pic>
      <xdr:nvPicPr>
        <xdr:cNvPr id="188" name="图片 166" descr="图片 166"/>
        <xdr:cNvPicPr>
          <a:picLocks noChangeAspect="1"/>
        </xdr:cNvPicPr>
      </xdr:nvPicPr>
      <xdr:blipFill>
        <a:blip r:embed="rId120">
          <a:extLst/>
        </a:blip>
        <a:stretch>
          <a:fillRect/>
        </a:stretch>
      </xdr:blipFill>
      <xdr:spPr>
        <a:xfrm>
          <a:off x="1543423" y="79166094"/>
          <a:ext cx="957593" cy="47880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183934</xdr:colOff>
      <xdr:row>88</xdr:row>
      <xdr:rowOff>35743</xdr:rowOff>
    </xdr:from>
    <xdr:to>
      <xdr:col>2</xdr:col>
      <xdr:colOff>1914621</xdr:colOff>
      <xdr:row>88</xdr:row>
      <xdr:rowOff>767953</xdr:rowOff>
    </xdr:to>
    <xdr:pic>
      <xdr:nvPicPr>
        <xdr:cNvPr id="189" name="图片 167" descr="图片 167"/>
        <xdr:cNvPicPr>
          <a:picLocks noChangeAspect="1"/>
        </xdr:cNvPicPr>
      </xdr:nvPicPr>
      <xdr:blipFill>
        <a:blip r:embed="rId121">
          <a:extLst/>
        </a:blip>
        <a:stretch>
          <a:fillRect/>
        </a:stretch>
      </xdr:blipFill>
      <xdr:spPr>
        <a:xfrm>
          <a:off x="1428534" y="80591843"/>
          <a:ext cx="1730688" cy="73221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228646</xdr:colOff>
      <xdr:row>89</xdr:row>
      <xdr:rowOff>99609</xdr:rowOff>
    </xdr:from>
    <xdr:to>
      <xdr:col>2</xdr:col>
      <xdr:colOff>1756721</xdr:colOff>
      <xdr:row>89</xdr:row>
      <xdr:rowOff>716719</xdr:rowOff>
    </xdr:to>
    <xdr:pic>
      <xdr:nvPicPr>
        <xdr:cNvPr id="190" name="图片 168" descr="图片 168"/>
        <xdr:cNvPicPr>
          <a:picLocks noChangeAspect="1"/>
        </xdr:cNvPicPr>
      </xdr:nvPicPr>
      <xdr:blipFill>
        <a:blip r:embed="rId122">
          <a:extLst/>
        </a:blip>
        <a:stretch>
          <a:fillRect/>
        </a:stretch>
      </xdr:blipFill>
      <xdr:spPr>
        <a:xfrm>
          <a:off x="1473246" y="81493909"/>
          <a:ext cx="1528076" cy="61711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269393</xdr:colOff>
      <xdr:row>90</xdr:row>
      <xdr:rowOff>115453</xdr:rowOff>
    </xdr:from>
    <xdr:to>
      <xdr:col>2</xdr:col>
      <xdr:colOff>1637434</xdr:colOff>
      <xdr:row>90</xdr:row>
      <xdr:rowOff>690035</xdr:rowOff>
    </xdr:to>
    <xdr:pic>
      <xdr:nvPicPr>
        <xdr:cNvPr id="191" name="图片 169" descr="图片 169"/>
        <xdr:cNvPicPr>
          <a:picLocks noChangeAspect="1"/>
        </xdr:cNvPicPr>
      </xdr:nvPicPr>
      <xdr:blipFill>
        <a:blip r:embed="rId123">
          <a:extLst/>
        </a:blip>
        <a:stretch>
          <a:fillRect/>
        </a:stretch>
      </xdr:blipFill>
      <xdr:spPr>
        <a:xfrm>
          <a:off x="1513993" y="82284453"/>
          <a:ext cx="1368041" cy="57458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307880</xdr:colOff>
      <xdr:row>91</xdr:row>
      <xdr:rowOff>134695</xdr:rowOff>
    </xdr:from>
    <xdr:to>
      <xdr:col>2</xdr:col>
      <xdr:colOff>1267040</xdr:colOff>
      <xdr:row>91</xdr:row>
      <xdr:rowOff>654242</xdr:rowOff>
    </xdr:to>
    <xdr:pic>
      <xdr:nvPicPr>
        <xdr:cNvPr id="192" name="图片 170" descr="图片 170"/>
        <xdr:cNvPicPr>
          <a:picLocks noChangeAspect="1"/>
        </xdr:cNvPicPr>
      </xdr:nvPicPr>
      <xdr:blipFill>
        <a:blip r:embed="rId124">
          <a:extLst/>
        </a:blip>
        <a:stretch>
          <a:fillRect/>
        </a:stretch>
      </xdr:blipFill>
      <xdr:spPr>
        <a:xfrm>
          <a:off x="1552480" y="83078395"/>
          <a:ext cx="959161" cy="51954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365605</xdr:colOff>
      <xdr:row>92</xdr:row>
      <xdr:rowOff>134695</xdr:rowOff>
    </xdr:from>
    <xdr:to>
      <xdr:col>2</xdr:col>
      <xdr:colOff>1218191</xdr:colOff>
      <xdr:row>92</xdr:row>
      <xdr:rowOff>596515</xdr:rowOff>
    </xdr:to>
    <xdr:pic>
      <xdr:nvPicPr>
        <xdr:cNvPr id="193" name="图片 171" descr="图片 171"/>
        <xdr:cNvPicPr>
          <a:picLocks noChangeAspect="1"/>
        </xdr:cNvPicPr>
      </xdr:nvPicPr>
      <xdr:blipFill>
        <a:blip r:embed="rId125">
          <a:extLst/>
        </a:blip>
        <a:stretch>
          <a:fillRect/>
        </a:stretch>
      </xdr:blipFill>
      <xdr:spPr>
        <a:xfrm>
          <a:off x="1610205" y="83853095"/>
          <a:ext cx="852586" cy="46182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394467</xdr:colOff>
      <xdr:row>93</xdr:row>
      <xdr:rowOff>173180</xdr:rowOff>
    </xdr:from>
    <xdr:to>
      <xdr:col>2</xdr:col>
      <xdr:colOff>1193029</xdr:colOff>
      <xdr:row>93</xdr:row>
      <xdr:rowOff>589098</xdr:rowOff>
    </xdr:to>
    <xdr:pic>
      <xdr:nvPicPr>
        <xdr:cNvPr id="194" name="图片 216" descr="图片 216"/>
        <xdr:cNvPicPr>
          <a:picLocks noChangeAspect="1"/>
        </xdr:cNvPicPr>
      </xdr:nvPicPr>
      <xdr:blipFill>
        <a:blip r:embed="rId126">
          <a:extLst/>
        </a:blip>
        <a:stretch>
          <a:fillRect/>
        </a:stretch>
      </xdr:blipFill>
      <xdr:spPr>
        <a:xfrm>
          <a:off x="1639067" y="84666280"/>
          <a:ext cx="798563" cy="41591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346240</xdr:colOff>
      <xdr:row>87</xdr:row>
      <xdr:rowOff>211664</xdr:rowOff>
    </xdr:from>
    <xdr:to>
      <xdr:col>2</xdr:col>
      <xdr:colOff>1160317</xdr:colOff>
      <xdr:row>87</xdr:row>
      <xdr:rowOff>635663</xdr:rowOff>
    </xdr:to>
    <xdr:pic>
      <xdr:nvPicPr>
        <xdr:cNvPr id="195" name="图片 217" descr="图片 217"/>
        <xdr:cNvPicPr>
          <a:picLocks noChangeAspect="1"/>
        </xdr:cNvPicPr>
      </xdr:nvPicPr>
      <xdr:blipFill>
        <a:blip r:embed="rId126">
          <a:extLst/>
        </a:blip>
        <a:stretch>
          <a:fillRect/>
        </a:stretch>
      </xdr:blipFill>
      <xdr:spPr>
        <a:xfrm flipH="1">
          <a:off x="1590840" y="79993064"/>
          <a:ext cx="814077" cy="42400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97155</xdr:colOff>
      <xdr:row>3</xdr:row>
      <xdr:rowOff>62458</xdr:rowOff>
    </xdr:from>
    <xdr:to>
      <xdr:col>2</xdr:col>
      <xdr:colOff>2857250</xdr:colOff>
      <xdr:row>3</xdr:row>
      <xdr:rowOff>1068742</xdr:rowOff>
    </xdr:to>
    <xdr:pic>
      <xdr:nvPicPr>
        <xdr:cNvPr id="196" name="图片 72" descr="图片 72"/>
        <xdr:cNvPicPr>
          <a:picLocks noChangeAspect="1"/>
        </xdr:cNvPicPr>
      </xdr:nvPicPr>
      <xdr:blipFill>
        <a:blip r:embed="rId127">
          <a:extLst/>
        </a:blip>
        <a:stretch>
          <a:fillRect/>
        </a:stretch>
      </xdr:blipFill>
      <xdr:spPr>
        <a:xfrm>
          <a:off x="1341755" y="1434058"/>
          <a:ext cx="2760096" cy="100628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138795</xdr:colOff>
      <xdr:row>7</xdr:row>
      <xdr:rowOff>104095</xdr:rowOff>
    </xdr:from>
    <xdr:to>
      <xdr:col>2</xdr:col>
      <xdr:colOff>2924847</xdr:colOff>
      <xdr:row>7</xdr:row>
      <xdr:rowOff>1061801</xdr:rowOff>
    </xdr:to>
    <xdr:pic>
      <xdr:nvPicPr>
        <xdr:cNvPr id="197" name="图片 121" descr="图片 121"/>
        <xdr:cNvPicPr>
          <a:picLocks noChangeAspect="1"/>
        </xdr:cNvPicPr>
      </xdr:nvPicPr>
      <xdr:blipFill>
        <a:blip r:embed="rId128">
          <a:extLst/>
        </a:blip>
        <a:stretch>
          <a:fillRect/>
        </a:stretch>
      </xdr:blipFill>
      <xdr:spPr>
        <a:xfrm>
          <a:off x="1383395" y="7800295"/>
          <a:ext cx="2786053" cy="95770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138795</xdr:colOff>
      <xdr:row>8</xdr:row>
      <xdr:rowOff>111035</xdr:rowOff>
    </xdr:from>
    <xdr:to>
      <xdr:col>2</xdr:col>
      <xdr:colOff>2845354</xdr:colOff>
      <xdr:row>8</xdr:row>
      <xdr:rowOff>1238770</xdr:rowOff>
    </xdr:to>
    <xdr:pic>
      <xdr:nvPicPr>
        <xdr:cNvPr id="198" name="图片 123" descr="图片 123"/>
        <xdr:cNvPicPr>
          <a:picLocks noChangeAspect="1"/>
        </xdr:cNvPicPr>
      </xdr:nvPicPr>
      <xdr:blipFill>
        <a:blip r:embed="rId129">
          <a:extLst/>
        </a:blip>
        <a:stretch>
          <a:fillRect/>
        </a:stretch>
      </xdr:blipFill>
      <xdr:spPr>
        <a:xfrm>
          <a:off x="1383395" y="9343935"/>
          <a:ext cx="2706560" cy="112773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153011</xdr:colOff>
      <xdr:row>9</xdr:row>
      <xdr:rowOff>137710</xdr:rowOff>
    </xdr:from>
    <xdr:to>
      <xdr:col>2</xdr:col>
      <xdr:colOff>2783393</xdr:colOff>
      <xdr:row>9</xdr:row>
      <xdr:rowOff>1315904</xdr:rowOff>
    </xdr:to>
    <xdr:pic>
      <xdr:nvPicPr>
        <xdr:cNvPr id="199" name="图片 125" descr="图片 125"/>
        <xdr:cNvPicPr>
          <a:picLocks noChangeAspect="1"/>
        </xdr:cNvPicPr>
      </xdr:nvPicPr>
      <xdr:blipFill>
        <a:blip r:embed="rId130">
          <a:extLst/>
        </a:blip>
        <a:stretch>
          <a:fillRect/>
        </a:stretch>
      </xdr:blipFill>
      <xdr:spPr>
        <a:xfrm>
          <a:off x="1397611" y="10983510"/>
          <a:ext cx="2630382" cy="117819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61203</xdr:colOff>
      <xdr:row>10</xdr:row>
      <xdr:rowOff>107108</xdr:rowOff>
    </xdr:from>
    <xdr:to>
      <xdr:col>2</xdr:col>
      <xdr:colOff>2846024</xdr:colOff>
      <xdr:row>10</xdr:row>
      <xdr:rowOff>774306</xdr:rowOff>
    </xdr:to>
    <xdr:pic>
      <xdr:nvPicPr>
        <xdr:cNvPr id="200" name="图片 127" descr="图片 127"/>
        <xdr:cNvPicPr>
          <a:picLocks noChangeAspect="1"/>
        </xdr:cNvPicPr>
      </xdr:nvPicPr>
      <xdr:blipFill>
        <a:blip r:embed="rId131">
          <a:extLst/>
        </a:blip>
        <a:stretch>
          <a:fillRect/>
        </a:stretch>
      </xdr:blipFill>
      <xdr:spPr>
        <a:xfrm>
          <a:off x="1305803" y="12718208"/>
          <a:ext cx="2784821" cy="66719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183612</xdr:colOff>
      <xdr:row>11</xdr:row>
      <xdr:rowOff>137709</xdr:rowOff>
    </xdr:from>
    <xdr:to>
      <xdr:col>2</xdr:col>
      <xdr:colOff>2769517</xdr:colOff>
      <xdr:row>11</xdr:row>
      <xdr:rowOff>1188234</xdr:rowOff>
    </xdr:to>
    <xdr:pic>
      <xdr:nvPicPr>
        <xdr:cNvPr id="201" name="图片 129" descr="图片 129"/>
        <xdr:cNvPicPr>
          <a:picLocks noChangeAspect="1"/>
        </xdr:cNvPicPr>
      </xdr:nvPicPr>
      <xdr:blipFill>
        <a:blip r:embed="rId132">
          <a:extLst/>
        </a:blip>
        <a:stretch>
          <a:fillRect/>
        </a:stretch>
      </xdr:blipFill>
      <xdr:spPr>
        <a:xfrm>
          <a:off x="1428212" y="14349009"/>
          <a:ext cx="2585905" cy="105052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192767</xdr:colOff>
      <xdr:row>94</xdr:row>
      <xdr:rowOff>68033</xdr:rowOff>
    </xdr:from>
    <xdr:to>
      <xdr:col>2</xdr:col>
      <xdr:colOff>1411966</xdr:colOff>
      <xdr:row>94</xdr:row>
      <xdr:rowOff>741133</xdr:rowOff>
    </xdr:to>
    <xdr:pic>
      <xdr:nvPicPr>
        <xdr:cNvPr id="202" name="图片 2" descr="图片 2"/>
        <xdr:cNvPicPr>
          <a:picLocks noChangeAspect="1"/>
        </xdr:cNvPicPr>
      </xdr:nvPicPr>
      <xdr:blipFill>
        <a:blip r:embed="rId133">
          <a:extLst/>
        </a:blip>
        <a:stretch>
          <a:fillRect/>
        </a:stretch>
      </xdr:blipFill>
      <xdr:spPr>
        <a:xfrm>
          <a:off x="1437367" y="85335833"/>
          <a:ext cx="1219200" cy="6731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215444</xdr:colOff>
      <xdr:row>95</xdr:row>
      <xdr:rowOff>56697</xdr:rowOff>
    </xdr:from>
    <xdr:to>
      <xdr:col>2</xdr:col>
      <xdr:colOff>1434646</xdr:colOff>
      <xdr:row>95</xdr:row>
      <xdr:rowOff>742497</xdr:rowOff>
    </xdr:to>
    <xdr:pic>
      <xdr:nvPicPr>
        <xdr:cNvPr id="203" name="图片 3" descr="图片 3"/>
        <xdr:cNvPicPr>
          <a:picLocks noChangeAspect="1"/>
        </xdr:cNvPicPr>
      </xdr:nvPicPr>
      <xdr:blipFill>
        <a:blip r:embed="rId134">
          <a:extLst/>
        </a:blip>
        <a:stretch>
          <a:fillRect/>
        </a:stretch>
      </xdr:blipFill>
      <xdr:spPr>
        <a:xfrm>
          <a:off x="1460044" y="86099197"/>
          <a:ext cx="1219202" cy="6858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226785</xdr:colOff>
      <xdr:row>96</xdr:row>
      <xdr:rowOff>79375</xdr:rowOff>
    </xdr:from>
    <xdr:to>
      <xdr:col>2</xdr:col>
      <xdr:colOff>1445986</xdr:colOff>
      <xdr:row>96</xdr:row>
      <xdr:rowOff>701675</xdr:rowOff>
    </xdr:to>
    <xdr:pic>
      <xdr:nvPicPr>
        <xdr:cNvPr id="204" name="图片 4" descr="图片 4"/>
        <xdr:cNvPicPr>
          <a:picLocks noChangeAspect="1"/>
        </xdr:cNvPicPr>
      </xdr:nvPicPr>
      <xdr:blipFill>
        <a:blip r:embed="rId135">
          <a:extLst/>
        </a:blip>
        <a:stretch>
          <a:fillRect/>
        </a:stretch>
      </xdr:blipFill>
      <xdr:spPr>
        <a:xfrm>
          <a:off x="1471384" y="86896575"/>
          <a:ext cx="1219202" cy="62230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215444</xdr:colOff>
      <xdr:row>97</xdr:row>
      <xdr:rowOff>102052</xdr:rowOff>
    </xdr:from>
    <xdr:to>
      <xdr:col>2</xdr:col>
      <xdr:colOff>1434646</xdr:colOff>
      <xdr:row>97</xdr:row>
      <xdr:rowOff>660852</xdr:rowOff>
    </xdr:to>
    <xdr:pic>
      <xdr:nvPicPr>
        <xdr:cNvPr id="205" name="图片 6" descr="图片 6"/>
        <xdr:cNvPicPr>
          <a:picLocks noChangeAspect="1"/>
        </xdr:cNvPicPr>
      </xdr:nvPicPr>
      <xdr:blipFill>
        <a:blip r:embed="rId136">
          <a:extLst/>
        </a:blip>
        <a:stretch>
          <a:fillRect/>
        </a:stretch>
      </xdr:blipFill>
      <xdr:spPr>
        <a:xfrm>
          <a:off x="1460044" y="87693952"/>
          <a:ext cx="1219202" cy="5588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115577</xdr:colOff>
      <xdr:row>12</xdr:row>
      <xdr:rowOff>76012</xdr:rowOff>
    </xdr:from>
    <xdr:to>
      <xdr:col>2</xdr:col>
      <xdr:colOff>2060223</xdr:colOff>
      <xdr:row>12</xdr:row>
      <xdr:rowOff>1058572</xdr:rowOff>
    </xdr:to>
    <xdr:pic>
      <xdr:nvPicPr>
        <xdr:cNvPr id="206" name="图片 10" descr="图片 10"/>
        <xdr:cNvPicPr>
          <a:picLocks noChangeAspect="1"/>
        </xdr:cNvPicPr>
      </xdr:nvPicPr>
      <xdr:blipFill>
        <a:blip r:embed="rId137">
          <a:extLst/>
        </a:blip>
        <a:stretch>
          <a:fillRect/>
        </a:stretch>
      </xdr:blipFill>
      <xdr:spPr>
        <a:xfrm>
          <a:off x="1360177" y="15887512"/>
          <a:ext cx="1944647" cy="98256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216368</xdr:colOff>
      <xdr:row>98</xdr:row>
      <xdr:rowOff>75257</xdr:rowOff>
    </xdr:from>
    <xdr:to>
      <xdr:col>2</xdr:col>
      <xdr:colOff>2238963</xdr:colOff>
      <xdr:row>98</xdr:row>
      <xdr:rowOff>827850</xdr:rowOff>
    </xdr:to>
    <xdr:pic>
      <xdr:nvPicPr>
        <xdr:cNvPr id="207" name="图片 34" descr="图片 34"/>
        <xdr:cNvPicPr>
          <a:picLocks noChangeAspect="1"/>
        </xdr:cNvPicPr>
      </xdr:nvPicPr>
      <xdr:blipFill>
        <a:blip r:embed="rId138">
          <a:extLst/>
        </a:blip>
        <a:stretch>
          <a:fillRect/>
        </a:stretch>
      </xdr:blipFill>
      <xdr:spPr>
        <a:xfrm>
          <a:off x="1460967" y="88441857"/>
          <a:ext cx="2022596" cy="75259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272815</xdr:colOff>
      <xdr:row>99</xdr:row>
      <xdr:rowOff>75257</xdr:rowOff>
    </xdr:from>
    <xdr:to>
      <xdr:col>2</xdr:col>
      <xdr:colOff>2203215</xdr:colOff>
      <xdr:row>99</xdr:row>
      <xdr:rowOff>684857</xdr:rowOff>
    </xdr:to>
    <xdr:pic>
      <xdr:nvPicPr>
        <xdr:cNvPr id="208" name="图片 36" descr="图片 36"/>
        <xdr:cNvPicPr>
          <a:picLocks noChangeAspect="1"/>
        </xdr:cNvPicPr>
      </xdr:nvPicPr>
      <xdr:blipFill>
        <a:blip r:embed="rId139">
          <a:extLst/>
        </a:blip>
        <a:stretch>
          <a:fillRect/>
        </a:stretch>
      </xdr:blipFill>
      <xdr:spPr>
        <a:xfrm>
          <a:off x="1517415" y="89305457"/>
          <a:ext cx="1930401" cy="6096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301037</xdr:colOff>
      <xdr:row>100</xdr:row>
      <xdr:rowOff>84664</xdr:rowOff>
    </xdr:from>
    <xdr:to>
      <xdr:col>2</xdr:col>
      <xdr:colOff>2180637</xdr:colOff>
      <xdr:row>100</xdr:row>
      <xdr:rowOff>694264</xdr:rowOff>
    </xdr:to>
    <xdr:pic>
      <xdr:nvPicPr>
        <xdr:cNvPr id="209" name="图片 47" descr="图片 47"/>
        <xdr:cNvPicPr>
          <a:picLocks noChangeAspect="1"/>
        </xdr:cNvPicPr>
      </xdr:nvPicPr>
      <xdr:blipFill>
        <a:blip r:embed="rId140">
          <a:extLst/>
        </a:blip>
        <a:stretch>
          <a:fillRect/>
        </a:stretch>
      </xdr:blipFill>
      <xdr:spPr>
        <a:xfrm>
          <a:off x="1545637" y="90089564"/>
          <a:ext cx="1879601" cy="6096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282219</xdr:colOff>
      <xdr:row>101</xdr:row>
      <xdr:rowOff>103478</xdr:rowOff>
    </xdr:from>
    <xdr:to>
      <xdr:col>2</xdr:col>
      <xdr:colOff>2225320</xdr:colOff>
      <xdr:row>101</xdr:row>
      <xdr:rowOff>713078</xdr:rowOff>
    </xdr:to>
    <xdr:pic>
      <xdr:nvPicPr>
        <xdr:cNvPr id="210" name="图片 131" descr="图片 131"/>
        <xdr:cNvPicPr>
          <a:picLocks noChangeAspect="1"/>
        </xdr:cNvPicPr>
      </xdr:nvPicPr>
      <xdr:blipFill>
        <a:blip r:embed="rId141">
          <a:extLst/>
        </a:blip>
        <a:stretch>
          <a:fillRect/>
        </a:stretch>
      </xdr:blipFill>
      <xdr:spPr>
        <a:xfrm>
          <a:off x="1526819" y="90883078"/>
          <a:ext cx="1943101" cy="6096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254000</xdr:colOff>
      <xdr:row>102</xdr:row>
      <xdr:rowOff>56443</xdr:rowOff>
    </xdr:from>
    <xdr:to>
      <xdr:col>2</xdr:col>
      <xdr:colOff>2217131</xdr:colOff>
      <xdr:row>102</xdr:row>
      <xdr:rowOff>656635</xdr:rowOff>
    </xdr:to>
    <xdr:pic>
      <xdr:nvPicPr>
        <xdr:cNvPr id="211" name="图片 133" descr="图片 133"/>
        <xdr:cNvPicPr>
          <a:picLocks noChangeAspect="1"/>
        </xdr:cNvPicPr>
      </xdr:nvPicPr>
      <xdr:blipFill>
        <a:blip r:embed="rId142">
          <a:extLst/>
        </a:blip>
        <a:stretch>
          <a:fillRect/>
        </a:stretch>
      </xdr:blipFill>
      <xdr:spPr>
        <a:xfrm>
          <a:off x="1498600" y="91610743"/>
          <a:ext cx="1963131" cy="60019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225777</xdr:colOff>
      <xdr:row>13</xdr:row>
      <xdr:rowOff>112887</xdr:rowOff>
    </xdr:from>
    <xdr:to>
      <xdr:col>2</xdr:col>
      <xdr:colOff>1900296</xdr:colOff>
      <xdr:row>13</xdr:row>
      <xdr:rowOff>1148672</xdr:rowOff>
    </xdr:to>
    <xdr:pic>
      <xdr:nvPicPr>
        <xdr:cNvPr id="212" name="图片 137" descr="图片 137"/>
        <xdr:cNvPicPr>
          <a:picLocks noChangeAspect="1"/>
        </xdr:cNvPicPr>
      </xdr:nvPicPr>
      <xdr:blipFill>
        <a:blip r:embed="rId143">
          <a:extLst/>
        </a:blip>
        <a:stretch>
          <a:fillRect/>
        </a:stretch>
      </xdr:blipFill>
      <xdr:spPr>
        <a:xfrm>
          <a:off x="1470377" y="17067387"/>
          <a:ext cx="1674520" cy="103578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291629</xdr:colOff>
      <xdr:row>103</xdr:row>
      <xdr:rowOff>56443</xdr:rowOff>
    </xdr:from>
    <xdr:to>
      <xdr:col>2</xdr:col>
      <xdr:colOff>2333037</xdr:colOff>
      <xdr:row>103</xdr:row>
      <xdr:rowOff>746497</xdr:rowOff>
    </xdr:to>
    <xdr:pic>
      <xdr:nvPicPr>
        <xdr:cNvPr id="213" name="图片 151" descr="图片 151"/>
        <xdr:cNvPicPr>
          <a:picLocks noChangeAspect="1"/>
        </xdr:cNvPicPr>
      </xdr:nvPicPr>
      <xdr:blipFill>
        <a:blip r:embed="rId144">
          <a:extLst/>
        </a:blip>
        <a:stretch>
          <a:fillRect/>
        </a:stretch>
      </xdr:blipFill>
      <xdr:spPr>
        <a:xfrm>
          <a:off x="1536229" y="92385443"/>
          <a:ext cx="2041408" cy="69005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150518</xdr:colOff>
      <xdr:row>104</xdr:row>
      <xdr:rowOff>150521</xdr:rowOff>
    </xdr:from>
    <xdr:to>
      <xdr:col>2</xdr:col>
      <xdr:colOff>2455333</xdr:colOff>
      <xdr:row>104</xdr:row>
      <xdr:rowOff>617320</xdr:rowOff>
    </xdr:to>
    <xdr:pic>
      <xdr:nvPicPr>
        <xdr:cNvPr id="214" name="图片 152" descr="图片 152"/>
        <xdr:cNvPicPr>
          <a:picLocks noChangeAspect="1"/>
        </xdr:cNvPicPr>
      </xdr:nvPicPr>
      <xdr:blipFill>
        <a:blip r:embed="rId145">
          <a:extLst/>
        </a:blip>
        <a:stretch>
          <a:fillRect/>
        </a:stretch>
      </xdr:blipFill>
      <xdr:spPr>
        <a:xfrm>
          <a:off x="1395118" y="93254221"/>
          <a:ext cx="2304816" cy="46680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338665</xdr:colOff>
      <xdr:row>105</xdr:row>
      <xdr:rowOff>75257</xdr:rowOff>
    </xdr:from>
    <xdr:to>
      <xdr:col>2</xdr:col>
      <xdr:colOff>2472266</xdr:colOff>
      <xdr:row>105</xdr:row>
      <xdr:rowOff>684857</xdr:rowOff>
    </xdr:to>
    <xdr:pic>
      <xdr:nvPicPr>
        <xdr:cNvPr id="215" name="图片 153" descr="图片 153"/>
        <xdr:cNvPicPr>
          <a:picLocks noChangeAspect="1"/>
        </xdr:cNvPicPr>
      </xdr:nvPicPr>
      <xdr:blipFill>
        <a:blip r:embed="rId146">
          <a:extLst/>
        </a:blip>
        <a:stretch>
          <a:fillRect/>
        </a:stretch>
      </xdr:blipFill>
      <xdr:spPr>
        <a:xfrm>
          <a:off x="1583264" y="93953657"/>
          <a:ext cx="2133603" cy="6096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338667</xdr:colOff>
      <xdr:row>106</xdr:row>
      <xdr:rowOff>101271</xdr:rowOff>
    </xdr:from>
    <xdr:to>
      <xdr:col>2</xdr:col>
      <xdr:colOff>2417702</xdr:colOff>
      <xdr:row>106</xdr:row>
      <xdr:rowOff>684857</xdr:rowOff>
    </xdr:to>
    <xdr:pic>
      <xdr:nvPicPr>
        <xdr:cNvPr id="216" name="图片 154" descr="图片 154"/>
        <xdr:cNvPicPr>
          <a:picLocks noChangeAspect="1"/>
        </xdr:cNvPicPr>
      </xdr:nvPicPr>
      <xdr:blipFill>
        <a:blip r:embed="rId147">
          <a:extLst/>
        </a:blip>
        <a:stretch>
          <a:fillRect/>
        </a:stretch>
      </xdr:blipFill>
      <xdr:spPr>
        <a:xfrm>
          <a:off x="1583267" y="94754371"/>
          <a:ext cx="2079036" cy="58358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235184</xdr:colOff>
      <xdr:row>14</xdr:row>
      <xdr:rowOff>84667</xdr:rowOff>
    </xdr:from>
    <xdr:to>
      <xdr:col>2</xdr:col>
      <xdr:colOff>2084053</xdr:colOff>
      <xdr:row>14</xdr:row>
      <xdr:rowOff>912519</xdr:rowOff>
    </xdr:to>
    <xdr:pic>
      <xdr:nvPicPr>
        <xdr:cNvPr id="217" name="图片 155" descr="图片 155"/>
        <xdr:cNvPicPr>
          <a:picLocks noChangeAspect="1"/>
        </xdr:cNvPicPr>
      </xdr:nvPicPr>
      <xdr:blipFill>
        <a:blip r:embed="rId148">
          <a:extLst/>
        </a:blip>
        <a:stretch>
          <a:fillRect/>
        </a:stretch>
      </xdr:blipFill>
      <xdr:spPr>
        <a:xfrm>
          <a:off x="1479783" y="18271067"/>
          <a:ext cx="1848870" cy="82785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86143</xdr:colOff>
      <xdr:row>17</xdr:row>
      <xdr:rowOff>73147</xdr:rowOff>
    </xdr:from>
    <xdr:to>
      <xdr:col>2</xdr:col>
      <xdr:colOff>1753562</xdr:colOff>
      <xdr:row>17</xdr:row>
      <xdr:rowOff>767906</xdr:rowOff>
    </xdr:to>
    <xdr:pic>
      <xdr:nvPicPr>
        <xdr:cNvPr id="218" name="图片 11" descr="图片 11"/>
        <xdr:cNvPicPr>
          <a:picLocks noChangeAspect="1"/>
        </xdr:cNvPicPr>
      </xdr:nvPicPr>
      <xdr:blipFill>
        <a:blip r:embed="rId149">
          <a:extLst/>
        </a:blip>
        <a:stretch>
          <a:fillRect/>
        </a:stretch>
      </xdr:blipFill>
      <xdr:spPr>
        <a:xfrm>
          <a:off x="1330742" y="20164547"/>
          <a:ext cx="1667420" cy="69476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73836</xdr:colOff>
      <xdr:row>18</xdr:row>
      <xdr:rowOff>118140</xdr:rowOff>
    </xdr:from>
    <xdr:to>
      <xdr:col>2</xdr:col>
      <xdr:colOff>1704161</xdr:colOff>
      <xdr:row>18</xdr:row>
      <xdr:rowOff>797442</xdr:rowOff>
    </xdr:to>
    <xdr:pic>
      <xdr:nvPicPr>
        <xdr:cNvPr id="219" name="图片 156" descr="图片 156"/>
        <xdr:cNvPicPr>
          <a:picLocks noChangeAspect="1"/>
        </xdr:cNvPicPr>
      </xdr:nvPicPr>
      <xdr:blipFill>
        <a:blip r:embed="rId150">
          <a:extLst/>
        </a:blip>
        <a:stretch>
          <a:fillRect/>
        </a:stretch>
      </xdr:blipFill>
      <xdr:spPr>
        <a:xfrm>
          <a:off x="1318435" y="21022340"/>
          <a:ext cx="1630327" cy="67930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95988</xdr:colOff>
      <xdr:row>19</xdr:row>
      <xdr:rowOff>95989</xdr:rowOff>
    </xdr:from>
    <xdr:to>
      <xdr:col>2</xdr:col>
      <xdr:colOff>2536644</xdr:colOff>
      <xdr:row>20</xdr:row>
      <xdr:rowOff>1</xdr:rowOff>
    </xdr:to>
    <xdr:pic>
      <xdr:nvPicPr>
        <xdr:cNvPr id="220" name="图片 157" descr="图片 157"/>
        <xdr:cNvPicPr>
          <a:picLocks noChangeAspect="1"/>
        </xdr:cNvPicPr>
      </xdr:nvPicPr>
      <xdr:blipFill>
        <a:blip r:embed="rId151">
          <a:extLst/>
        </a:blip>
        <a:stretch>
          <a:fillRect/>
        </a:stretch>
      </xdr:blipFill>
      <xdr:spPr>
        <a:xfrm>
          <a:off x="1340588" y="21889189"/>
          <a:ext cx="2440657" cy="74221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103371</xdr:colOff>
      <xdr:row>20</xdr:row>
      <xdr:rowOff>66453</xdr:rowOff>
    </xdr:from>
    <xdr:to>
      <xdr:col>2</xdr:col>
      <xdr:colOff>2525233</xdr:colOff>
      <xdr:row>20</xdr:row>
      <xdr:rowOff>840103</xdr:rowOff>
    </xdr:to>
    <xdr:pic>
      <xdr:nvPicPr>
        <xdr:cNvPr id="221" name="图片 158" descr="图片 158"/>
        <xdr:cNvPicPr>
          <a:picLocks noChangeAspect="1"/>
        </xdr:cNvPicPr>
      </xdr:nvPicPr>
      <xdr:blipFill>
        <a:blip r:embed="rId152">
          <a:extLst/>
        </a:blip>
        <a:stretch>
          <a:fillRect/>
        </a:stretch>
      </xdr:blipFill>
      <xdr:spPr>
        <a:xfrm>
          <a:off x="1347971" y="22697853"/>
          <a:ext cx="2421863" cy="77365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59068</xdr:colOff>
      <xdr:row>21</xdr:row>
      <xdr:rowOff>44301</xdr:rowOff>
    </xdr:from>
    <xdr:to>
      <xdr:col>2</xdr:col>
      <xdr:colOff>2074826</xdr:colOff>
      <xdr:row>21</xdr:row>
      <xdr:rowOff>1052180</xdr:rowOff>
    </xdr:to>
    <xdr:pic>
      <xdr:nvPicPr>
        <xdr:cNvPr id="222" name="图片 159" descr="图片 159"/>
        <xdr:cNvPicPr>
          <a:picLocks noChangeAspect="1"/>
        </xdr:cNvPicPr>
      </xdr:nvPicPr>
      <xdr:blipFill>
        <a:blip r:embed="rId153">
          <a:extLst/>
        </a:blip>
        <a:stretch>
          <a:fillRect/>
        </a:stretch>
      </xdr:blipFill>
      <xdr:spPr>
        <a:xfrm>
          <a:off x="1303668" y="23577401"/>
          <a:ext cx="2015758" cy="100788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95989</xdr:colOff>
      <xdr:row>22</xdr:row>
      <xdr:rowOff>51683</xdr:rowOff>
    </xdr:from>
    <xdr:to>
      <xdr:col>2</xdr:col>
      <xdr:colOff>2082209</xdr:colOff>
      <xdr:row>22</xdr:row>
      <xdr:rowOff>926566</xdr:rowOff>
    </xdr:to>
    <xdr:pic>
      <xdr:nvPicPr>
        <xdr:cNvPr id="223" name="图片 160" descr="图片 160"/>
        <xdr:cNvPicPr>
          <a:picLocks noChangeAspect="1"/>
        </xdr:cNvPicPr>
      </xdr:nvPicPr>
      <xdr:blipFill>
        <a:blip r:embed="rId154">
          <a:extLst/>
        </a:blip>
        <a:stretch>
          <a:fillRect/>
        </a:stretch>
      </xdr:blipFill>
      <xdr:spPr>
        <a:xfrm>
          <a:off x="1340589" y="24702383"/>
          <a:ext cx="1986220" cy="87488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66450</xdr:colOff>
      <xdr:row>23</xdr:row>
      <xdr:rowOff>59069</xdr:rowOff>
    </xdr:from>
    <xdr:to>
      <xdr:col>2</xdr:col>
      <xdr:colOff>1964069</xdr:colOff>
      <xdr:row>23</xdr:row>
      <xdr:rowOff>1007876</xdr:rowOff>
    </xdr:to>
    <xdr:pic>
      <xdr:nvPicPr>
        <xdr:cNvPr id="224" name="图片 161" descr="图片 161"/>
        <xdr:cNvPicPr>
          <a:picLocks noChangeAspect="1"/>
        </xdr:cNvPicPr>
      </xdr:nvPicPr>
      <xdr:blipFill>
        <a:blip r:embed="rId155">
          <a:extLst/>
        </a:blip>
        <a:stretch>
          <a:fillRect/>
        </a:stretch>
      </xdr:blipFill>
      <xdr:spPr>
        <a:xfrm>
          <a:off x="1311050" y="25738469"/>
          <a:ext cx="1897620" cy="94880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243661</xdr:colOff>
      <xdr:row>24</xdr:row>
      <xdr:rowOff>81219</xdr:rowOff>
    </xdr:from>
    <xdr:to>
      <xdr:col>2</xdr:col>
      <xdr:colOff>2488314</xdr:colOff>
      <xdr:row>24</xdr:row>
      <xdr:rowOff>1421776</xdr:rowOff>
    </xdr:to>
    <xdr:pic>
      <xdr:nvPicPr>
        <xdr:cNvPr id="225" name="图片 162" descr="图片 162"/>
        <xdr:cNvPicPr>
          <a:picLocks noChangeAspect="1"/>
        </xdr:cNvPicPr>
      </xdr:nvPicPr>
      <xdr:blipFill>
        <a:blip r:embed="rId156">
          <a:extLst/>
        </a:blip>
        <a:stretch>
          <a:fillRect/>
        </a:stretch>
      </xdr:blipFill>
      <xdr:spPr>
        <a:xfrm>
          <a:off x="1488260" y="26789319"/>
          <a:ext cx="2244654" cy="134055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302732</xdr:colOff>
      <xdr:row>25</xdr:row>
      <xdr:rowOff>36918</xdr:rowOff>
    </xdr:from>
    <xdr:to>
      <xdr:col>2</xdr:col>
      <xdr:colOff>2503082</xdr:colOff>
      <xdr:row>25</xdr:row>
      <xdr:rowOff>1320455</xdr:rowOff>
    </xdr:to>
    <xdr:pic>
      <xdr:nvPicPr>
        <xdr:cNvPr id="226" name="图片 163" descr="图片 163"/>
        <xdr:cNvPicPr>
          <a:picLocks noChangeAspect="1"/>
        </xdr:cNvPicPr>
      </xdr:nvPicPr>
      <xdr:blipFill>
        <a:blip r:embed="rId157">
          <a:extLst/>
        </a:blip>
        <a:stretch>
          <a:fillRect/>
        </a:stretch>
      </xdr:blipFill>
      <xdr:spPr>
        <a:xfrm>
          <a:off x="1547332" y="28243618"/>
          <a:ext cx="2200351" cy="128353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95988</xdr:colOff>
      <xdr:row>26</xdr:row>
      <xdr:rowOff>36918</xdr:rowOff>
    </xdr:from>
    <xdr:to>
      <xdr:col>2</xdr:col>
      <xdr:colOff>2495697</xdr:colOff>
      <xdr:row>26</xdr:row>
      <xdr:rowOff>1136786</xdr:rowOff>
    </xdr:to>
    <xdr:pic>
      <xdr:nvPicPr>
        <xdr:cNvPr id="227" name="图片 164" descr="图片 164"/>
        <xdr:cNvPicPr>
          <a:picLocks noChangeAspect="1"/>
        </xdr:cNvPicPr>
      </xdr:nvPicPr>
      <xdr:blipFill>
        <a:blip r:embed="rId158">
          <a:extLst/>
        </a:blip>
        <a:stretch>
          <a:fillRect/>
        </a:stretch>
      </xdr:blipFill>
      <xdr:spPr>
        <a:xfrm>
          <a:off x="1340588" y="29640618"/>
          <a:ext cx="2399710" cy="109986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44303</xdr:colOff>
      <xdr:row>27</xdr:row>
      <xdr:rowOff>59069</xdr:rowOff>
    </xdr:from>
    <xdr:to>
      <xdr:col>2</xdr:col>
      <xdr:colOff>2894419</xdr:colOff>
      <xdr:row>27</xdr:row>
      <xdr:rowOff>1857356</xdr:rowOff>
    </xdr:to>
    <xdr:pic>
      <xdr:nvPicPr>
        <xdr:cNvPr id="228" name="图片 165" descr="图片 165"/>
        <xdr:cNvPicPr>
          <a:picLocks noChangeAspect="1"/>
        </xdr:cNvPicPr>
      </xdr:nvPicPr>
      <xdr:blipFill>
        <a:blip r:embed="rId159">
          <a:extLst/>
        </a:blip>
        <a:stretch>
          <a:fillRect/>
        </a:stretch>
      </xdr:blipFill>
      <xdr:spPr>
        <a:xfrm>
          <a:off x="1288903" y="30881969"/>
          <a:ext cx="2850116" cy="179828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73836</xdr:colOff>
      <xdr:row>28</xdr:row>
      <xdr:rowOff>81222</xdr:rowOff>
    </xdr:from>
    <xdr:to>
      <xdr:col>2</xdr:col>
      <xdr:colOff>2791047</xdr:colOff>
      <xdr:row>28</xdr:row>
      <xdr:rowOff>1828000</xdr:rowOff>
    </xdr:to>
    <xdr:pic>
      <xdr:nvPicPr>
        <xdr:cNvPr id="229" name="图片 172" descr="图片 172"/>
        <xdr:cNvPicPr>
          <a:picLocks noChangeAspect="1"/>
        </xdr:cNvPicPr>
      </xdr:nvPicPr>
      <xdr:blipFill>
        <a:blip r:embed="rId160">
          <a:extLst/>
        </a:blip>
        <a:stretch>
          <a:fillRect/>
        </a:stretch>
      </xdr:blipFill>
      <xdr:spPr>
        <a:xfrm>
          <a:off x="1318435" y="32783722"/>
          <a:ext cx="2717213" cy="174677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88603</xdr:colOff>
      <xdr:row>29</xdr:row>
      <xdr:rowOff>88605</xdr:rowOff>
    </xdr:from>
    <xdr:to>
      <xdr:col>2</xdr:col>
      <xdr:colOff>2949268</xdr:colOff>
      <xdr:row>29</xdr:row>
      <xdr:rowOff>1757325</xdr:rowOff>
    </xdr:to>
    <xdr:pic>
      <xdr:nvPicPr>
        <xdr:cNvPr id="230" name="图片 173" descr="图片 173"/>
        <xdr:cNvPicPr>
          <a:picLocks noChangeAspect="1"/>
        </xdr:cNvPicPr>
      </xdr:nvPicPr>
      <xdr:blipFill>
        <a:blip r:embed="rId161">
          <a:extLst/>
        </a:blip>
        <a:stretch>
          <a:fillRect/>
        </a:stretch>
      </xdr:blipFill>
      <xdr:spPr>
        <a:xfrm>
          <a:off x="1333203" y="34670705"/>
          <a:ext cx="2860665" cy="166872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88603</xdr:colOff>
      <xdr:row>30</xdr:row>
      <xdr:rowOff>81219</xdr:rowOff>
    </xdr:from>
    <xdr:to>
      <xdr:col>2</xdr:col>
      <xdr:colOff>2879649</xdr:colOff>
      <xdr:row>30</xdr:row>
      <xdr:rowOff>1718633</xdr:rowOff>
    </xdr:to>
    <xdr:pic>
      <xdr:nvPicPr>
        <xdr:cNvPr id="231" name="图片 175" descr="图片 175"/>
        <xdr:cNvPicPr>
          <a:picLocks noChangeAspect="1"/>
        </xdr:cNvPicPr>
      </xdr:nvPicPr>
      <xdr:blipFill>
        <a:blip r:embed="rId162">
          <a:extLst/>
        </a:blip>
        <a:stretch>
          <a:fillRect/>
        </a:stretch>
      </xdr:blipFill>
      <xdr:spPr>
        <a:xfrm>
          <a:off x="1333203" y="36542919"/>
          <a:ext cx="2791046" cy="163741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82824</xdr:colOff>
      <xdr:row>4</xdr:row>
      <xdr:rowOff>124236</xdr:rowOff>
    </xdr:from>
    <xdr:to>
      <xdr:col>2</xdr:col>
      <xdr:colOff>2622826</xdr:colOff>
      <xdr:row>4</xdr:row>
      <xdr:rowOff>1047874</xdr:rowOff>
    </xdr:to>
    <xdr:pic>
      <xdr:nvPicPr>
        <xdr:cNvPr id="232" name="图片 176" descr="图片 176"/>
        <xdr:cNvPicPr>
          <a:picLocks noChangeAspect="1"/>
        </xdr:cNvPicPr>
      </xdr:nvPicPr>
      <xdr:blipFill>
        <a:blip r:embed="rId163">
          <a:extLst/>
        </a:blip>
        <a:stretch>
          <a:fillRect/>
        </a:stretch>
      </xdr:blipFill>
      <xdr:spPr>
        <a:xfrm>
          <a:off x="1327424" y="2575336"/>
          <a:ext cx="2540002" cy="92363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179455</xdr:colOff>
      <xdr:row>5</xdr:row>
      <xdr:rowOff>124238</xdr:rowOff>
    </xdr:from>
    <xdr:to>
      <xdr:col>2</xdr:col>
      <xdr:colOff>2444067</xdr:colOff>
      <xdr:row>5</xdr:row>
      <xdr:rowOff>1987826</xdr:rowOff>
    </xdr:to>
    <xdr:pic>
      <xdr:nvPicPr>
        <xdr:cNvPr id="233" name="图片 177" descr="图片 177"/>
        <xdr:cNvPicPr>
          <a:picLocks noChangeAspect="1"/>
        </xdr:cNvPicPr>
      </xdr:nvPicPr>
      <xdr:blipFill>
        <a:blip r:embed="rId164">
          <a:extLst/>
        </a:blip>
        <a:stretch>
          <a:fillRect/>
        </a:stretch>
      </xdr:blipFill>
      <xdr:spPr>
        <a:xfrm>
          <a:off x="1424055" y="3731038"/>
          <a:ext cx="2264613" cy="186358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124239</xdr:colOff>
      <xdr:row>6</xdr:row>
      <xdr:rowOff>96627</xdr:rowOff>
    </xdr:from>
    <xdr:to>
      <xdr:col>2</xdr:col>
      <xdr:colOff>2921922</xdr:colOff>
      <xdr:row>6</xdr:row>
      <xdr:rowOff>1863587</xdr:rowOff>
    </xdr:to>
    <xdr:pic>
      <xdr:nvPicPr>
        <xdr:cNvPr id="234" name="图片 178" descr="图片 178"/>
        <xdr:cNvPicPr>
          <a:picLocks noChangeAspect="1"/>
        </xdr:cNvPicPr>
      </xdr:nvPicPr>
      <xdr:blipFill>
        <a:blip r:embed="rId165">
          <a:extLst/>
        </a:blip>
        <a:stretch>
          <a:fillRect/>
        </a:stretch>
      </xdr:blipFill>
      <xdr:spPr>
        <a:xfrm>
          <a:off x="1368839" y="5887827"/>
          <a:ext cx="2797684" cy="176696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</xdr:wsDr>
</file>

<file path=xl/drawings/drawing4.xml><?xml version="1.0" encoding="utf-8"?>
<xdr:wsDr xmlns:r="http://schemas.openxmlformats.org/officeDocument/2006/relationships" xmlns:a="http://schemas.openxmlformats.org/drawingml/2006/main" xmlns:m="http://schemas.openxmlformats.org/officeDocument/2006/math" xmlns:a14="http://schemas.microsoft.com/office/drawing/2010/main" xmlns:xdr="http://schemas.openxmlformats.org/drawingml/2006/spreadsheetDrawing">
  <xdr:twoCellAnchor>
    <xdr:from>
      <xdr:col>2</xdr:col>
      <xdr:colOff>63500</xdr:colOff>
      <xdr:row>2</xdr:row>
      <xdr:rowOff>55562</xdr:rowOff>
    </xdr:from>
    <xdr:to>
      <xdr:col>2</xdr:col>
      <xdr:colOff>1222375</xdr:colOff>
      <xdr:row>2</xdr:row>
      <xdr:rowOff>1502743</xdr:rowOff>
    </xdr:to>
    <xdr:pic>
      <xdr:nvPicPr>
        <xdr:cNvPr id="236" name="图片 5" descr="图片 5"/>
        <xdr:cNvPicPr>
          <a:picLocks noChangeAspect="1"/>
        </xdr:cNvPicPr>
      </xdr:nvPicPr>
      <xdr:blipFill>
        <a:blip r:embed="rId1">
          <a:extLst/>
        </a:blip>
        <a:stretch>
          <a:fillRect/>
        </a:stretch>
      </xdr:blipFill>
      <xdr:spPr>
        <a:xfrm>
          <a:off x="977900" y="792162"/>
          <a:ext cx="1158875" cy="144718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47625</xdr:colOff>
      <xdr:row>3</xdr:row>
      <xdr:rowOff>55560</xdr:rowOff>
    </xdr:from>
    <xdr:to>
      <xdr:col>2</xdr:col>
      <xdr:colOff>825500</xdr:colOff>
      <xdr:row>3</xdr:row>
      <xdr:rowOff>708216</xdr:rowOff>
    </xdr:to>
    <xdr:pic>
      <xdr:nvPicPr>
        <xdr:cNvPr id="237" name="图片 11" descr="图片 11"/>
        <xdr:cNvPicPr>
          <a:picLocks noChangeAspect="1"/>
        </xdr:cNvPicPr>
      </xdr:nvPicPr>
      <xdr:blipFill>
        <a:blip r:embed="rId2">
          <a:extLst/>
        </a:blip>
        <a:stretch>
          <a:fillRect/>
        </a:stretch>
      </xdr:blipFill>
      <xdr:spPr>
        <a:xfrm>
          <a:off x="962025" y="2316160"/>
          <a:ext cx="777875" cy="65265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134937</xdr:colOff>
      <xdr:row>4</xdr:row>
      <xdr:rowOff>39685</xdr:rowOff>
    </xdr:from>
    <xdr:to>
      <xdr:col>2</xdr:col>
      <xdr:colOff>936625</xdr:colOff>
      <xdr:row>4</xdr:row>
      <xdr:rowOff>771894</xdr:rowOff>
    </xdr:to>
    <xdr:pic>
      <xdr:nvPicPr>
        <xdr:cNvPr id="238" name="图片 18" descr="图片 18"/>
        <xdr:cNvPicPr>
          <a:picLocks noChangeAspect="1"/>
        </xdr:cNvPicPr>
      </xdr:nvPicPr>
      <xdr:blipFill>
        <a:blip r:embed="rId3">
          <a:extLst/>
        </a:blip>
        <a:stretch>
          <a:fillRect/>
        </a:stretch>
      </xdr:blipFill>
      <xdr:spPr>
        <a:xfrm>
          <a:off x="1049337" y="3049585"/>
          <a:ext cx="801688" cy="73220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119062</xdr:colOff>
      <xdr:row>5</xdr:row>
      <xdr:rowOff>55562</xdr:rowOff>
    </xdr:from>
    <xdr:to>
      <xdr:col>2</xdr:col>
      <xdr:colOff>1643063</xdr:colOff>
      <xdr:row>5</xdr:row>
      <xdr:rowOff>990282</xdr:rowOff>
    </xdr:to>
    <xdr:pic>
      <xdr:nvPicPr>
        <xdr:cNvPr id="239" name="图片 19" descr="图片 19"/>
        <xdr:cNvPicPr>
          <a:picLocks noChangeAspect="1"/>
        </xdr:cNvPicPr>
      </xdr:nvPicPr>
      <xdr:blipFill>
        <a:blip r:embed="rId4">
          <a:extLst/>
        </a:blip>
        <a:stretch>
          <a:fillRect/>
        </a:stretch>
      </xdr:blipFill>
      <xdr:spPr>
        <a:xfrm>
          <a:off x="1033462" y="3903662"/>
          <a:ext cx="1524002" cy="93472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87312</xdr:colOff>
      <xdr:row>6</xdr:row>
      <xdr:rowOff>47625</xdr:rowOff>
    </xdr:from>
    <xdr:to>
      <xdr:col>2</xdr:col>
      <xdr:colOff>1571625</xdr:colOff>
      <xdr:row>6</xdr:row>
      <xdr:rowOff>1497303</xdr:rowOff>
    </xdr:to>
    <xdr:pic>
      <xdr:nvPicPr>
        <xdr:cNvPr id="240" name="图片 21" descr="图片 21"/>
        <xdr:cNvPicPr>
          <a:picLocks noChangeAspect="1"/>
        </xdr:cNvPicPr>
      </xdr:nvPicPr>
      <xdr:blipFill>
        <a:blip r:embed="rId5">
          <a:extLst/>
        </a:blip>
        <a:stretch>
          <a:fillRect/>
        </a:stretch>
      </xdr:blipFill>
      <xdr:spPr>
        <a:xfrm>
          <a:off x="1001712" y="4937125"/>
          <a:ext cx="1484313" cy="144967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71437</xdr:colOff>
      <xdr:row>6</xdr:row>
      <xdr:rowOff>1524000</xdr:rowOff>
    </xdr:from>
    <xdr:to>
      <xdr:col>2</xdr:col>
      <xdr:colOff>1563687</xdr:colOff>
      <xdr:row>6</xdr:row>
      <xdr:rowOff>2056235</xdr:rowOff>
    </xdr:to>
    <xdr:pic>
      <xdr:nvPicPr>
        <xdr:cNvPr id="241" name="图片 22" descr="图片 22"/>
        <xdr:cNvPicPr>
          <a:picLocks noChangeAspect="1"/>
        </xdr:cNvPicPr>
      </xdr:nvPicPr>
      <xdr:blipFill>
        <a:blip r:embed="rId6">
          <a:extLst/>
        </a:blip>
        <a:stretch>
          <a:fillRect/>
        </a:stretch>
      </xdr:blipFill>
      <xdr:spPr>
        <a:xfrm>
          <a:off x="985837" y="6413500"/>
          <a:ext cx="1492251" cy="53223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63500</xdr:colOff>
      <xdr:row>7</xdr:row>
      <xdr:rowOff>47625</xdr:rowOff>
    </xdr:from>
    <xdr:to>
      <xdr:col>2</xdr:col>
      <xdr:colOff>1160621</xdr:colOff>
      <xdr:row>7</xdr:row>
      <xdr:rowOff>1444625</xdr:rowOff>
    </xdr:to>
    <xdr:pic>
      <xdr:nvPicPr>
        <xdr:cNvPr id="242" name="图片 23" descr="图片 23"/>
        <xdr:cNvPicPr>
          <a:picLocks noChangeAspect="1"/>
        </xdr:cNvPicPr>
      </xdr:nvPicPr>
      <xdr:blipFill>
        <a:blip r:embed="rId7">
          <a:extLst/>
        </a:blip>
        <a:stretch>
          <a:fillRect/>
        </a:stretch>
      </xdr:blipFill>
      <xdr:spPr>
        <a:xfrm>
          <a:off x="977900" y="7070725"/>
          <a:ext cx="1097122" cy="139700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119062</xdr:colOff>
      <xdr:row>8</xdr:row>
      <xdr:rowOff>79375</xdr:rowOff>
    </xdr:from>
    <xdr:to>
      <xdr:col>2</xdr:col>
      <xdr:colOff>1209071</xdr:colOff>
      <xdr:row>8</xdr:row>
      <xdr:rowOff>1111250</xdr:rowOff>
    </xdr:to>
    <xdr:pic>
      <xdr:nvPicPr>
        <xdr:cNvPr id="243" name="图片 24" descr="图片 24"/>
        <xdr:cNvPicPr>
          <a:picLocks noChangeAspect="1"/>
        </xdr:cNvPicPr>
      </xdr:nvPicPr>
      <xdr:blipFill>
        <a:blip r:embed="rId8">
          <a:extLst/>
        </a:blip>
        <a:stretch>
          <a:fillRect/>
        </a:stretch>
      </xdr:blipFill>
      <xdr:spPr>
        <a:xfrm>
          <a:off x="1033462" y="8588375"/>
          <a:ext cx="1090009" cy="103187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39687</xdr:colOff>
      <xdr:row>9</xdr:row>
      <xdr:rowOff>55560</xdr:rowOff>
    </xdr:from>
    <xdr:to>
      <xdr:col>2</xdr:col>
      <xdr:colOff>1794294</xdr:colOff>
      <xdr:row>9</xdr:row>
      <xdr:rowOff>1611313</xdr:rowOff>
    </xdr:to>
    <xdr:pic>
      <xdr:nvPicPr>
        <xdr:cNvPr id="244" name="图片 25" descr="图片 25"/>
        <xdr:cNvPicPr>
          <a:picLocks noChangeAspect="1"/>
        </xdr:cNvPicPr>
      </xdr:nvPicPr>
      <xdr:blipFill>
        <a:blip r:embed="rId9">
          <a:extLst/>
        </a:blip>
        <a:stretch>
          <a:fillRect/>
        </a:stretch>
      </xdr:blipFill>
      <xdr:spPr>
        <a:xfrm>
          <a:off x="954087" y="9796460"/>
          <a:ext cx="1754607" cy="155575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87312</xdr:colOff>
      <xdr:row>10</xdr:row>
      <xdr:rowOff>55560</xdr:rowOff>
    </xdr:from>
    <xdr:to>
      <xdr:col>2</xdr:col>
      <xdr:colOff>1115580</xdr:colOff>
      <xdr:row>10</xdr:row>
      <xdr:rowOff>960435</xdr:rowOff>
    </xdr:to>
    <xdr:pic>
      <xdr:nvPicPr>
        <xdr:cNvPr id="245" name="图片 26" descr="图片 26"/>
        <xdr:cNvPicPr>
          <a:picLocks noChangeAspect="1"/>
        </xdr:cNvPicPr>
      </xdr:nvPicPr>
      <xdr:blipFill>
        <a:blip r:embed="rId10">
          <a:extLst/>
        </a:blip>
        <a:stretch>
          <a:fillRect/>
        </a:stretch>
      </xdr:blipFill>
      <xdr:spPr>
        <a:xfrm>
          <a:off x="1001712" y="11422060"/>
          <a:ext cx="1028268" cy="90487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111125</xdr:colOff>
      <xdr:row>11</xdr:row>
      <xdr:rowOff>47625</xdr:rowOff>
    </xdr:from>
    <xdr:to>
      <xdr:col>2</xdr:col>
      <xdr:colOff>1451512</xdr:colOff>
      <xdr:row>11</xdr:row>
      <xdr:rowOff>1468437</xdr:rowOff>
    </xdr:to>
    <xdr:pic>
      <xdr:nvPicPr>
        <xdr:cNvPr id="246" name="图片 27" descr="图片 27"/>
        <xdr:cNvPicPr>
          <a:picLocks noChangeAspect="1"/>
        </xdr:cNvPicPr>
      </xdr:nvPicPr>
      <xdr:blipFill>
        <a:blip r:embed="rId11">
          <a:extLst/>
        </a:blip>
        <a:stretch>
          <a:fillRect/>
        </a:stretch>
      </xdr:blipFill>
      <xdr:spPr>
        <a:xfrm>
          <a:off x="1025525" y="12430125"/>
          <a:ext cx="1340387" cy="142081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87312</xdr:colOff>
      <xdr:row>12</xdr:row>
      <xdr:rowOff>71437</xdr:rowOff>
    </xdr:from>
    <xdr:to>
      <xdr:col>2</xdr:col>
      <xdr:colOff>2032000</xdr:colOff>
      <xdr:row>12</xdr:row>
      <xdr:rowOff>1659599</xdr:rowOff>
    </xdr:to>
    <xdr:pic>
      <xdr:nvPicPr>
        <xdr:cNvPr id="247" name="图片 28" descr="图片 28"/>
        <xdr:cNvPicPr>
          <a:picLocks noChangeAspect="1"/>
        </xdr:cNvPicPr>
      </xdr:nvPicPr>
      <xdr:blipFill>
        <a:blip r:embed="rId12">
          <a:extLst/>
        </a:blip>
        <a:stretch>
          <a:fillRect/>
        </a:stretch>
      </xdr:blipFill>
      <xdr:spPr>
        <a:xfrm>
          <a:off x="1001712" y="13952537"/>
          <a:ext cx="1944688" cy="158816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95250</xdr:colOff>
      <xdr:row>13</xdr:row>
      <xdr:rowOff>55562</xdr:rowOff>
    </xdr:from>
    <xdr:to>
      <xdr:col>2</xdr:col>
      <xdr:colOff>1674813</xdr:colOff>
      <xdr:row>14</xdr:row>
      <xdr:rowOff>5292</xdr:rowOff>
    </xdr:to>
    <xdr:pic>
      <xdr:nvPicPr>
        <xdr:cNvPr id="248" name="图片 29" descr="图片 29"/>
        <xdr:cNvPicPr>
          <a:picLocks noChangeAspect="1"/>
        </xdr:cNvPicPr>
      </xdr:nvPicPr>
      <xdr:blipFill>
        <a:blip r:embed="rId13">
          <a:extLst/>
        </a:blip>
        <a:stretch>
          <a:fillRect/>
        </a:stretch>
      </xdr:blipFill>
      <xdr:spPr>
        <a:xfrm>
          <a:off x="1009650" y="15689262"/>
          <a:ext cx="1579564" cy="105463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71437</xdr:colOff>
      <xdr:row>14</xdr:row>
      <xdr:rowOff>39687</xdr:rowOff>
    </xdr:from>
    <xdr:to>
      <xdr:col>2</xdr:col>
      <xdr:colOff>1404937</xdr:colOff>
      <xdr:row>14</xdr:row>
      <xdr:rowOff>1815910</xdr:rowOff>
    </xdr:to>
    <xdr:pic>
      <xdr:nvPicPr>
        <xdr:cNvPr id="249" name="图片 30" descr="图片 30"/>
        <xdr:cNvPicPr>
          <a:picLocks noChangeAspect="1"/>
        </xdr:cNvPicPr>
      </xdr:nvPicPr>
      <xdr:blipFill>
        <a:blip r:embed="rId14">
          <a:extLst/>
        </a:blip>
        <a:stretch>
          <a:fillRect/>
        </a:stretch>
      </xdr:blipFill>
      <xdr:spPr>
        <a:xfrm>
          <a:off x="985837" y="16778287"/>
          <a:ext cx="1333501" cy="177622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115119</xdr:colOff>
      <xdr:row>15</xdr:row>
      <xdr:rowOff>97153</xdr:rowOff>
    </xdr:from>
    <xdr:to>
      <xdr:col>2</xdr:col>
      <xdr:colOff>1817686</xdr:colOff>
      <xdr:row>15</xdr:row>
      <xdr:rowOff>1223176</xdr:rowOff>
    </xdr:to>
    <xdr:pic>
      <xdr:nvPicPr>
        <xdr:cNvPr id="250" name="图片 31" descr="图片 31"/>
        <xdr:cNvPicPr>
          <a:picLocks noChangeAspect="1"/>
        </xdr:cNvPicPr>
      </xdr:nvPicPr>
      <xdr:blipFill>
        <a:blip r:embed="rId15">
          <a:extLst/>
        </a:blip>
        <a:srcRect l="0" t="12089" r="1236" b="3929"/>
        <a:stretch>
          <a:fillRect/>
        </a:stretch>
      </xdr:blipFill>
      <xdr:spPr>
        <a:xfrm>
          <a:off x="1029519" y="18689953"/>
          <a:ext cx="1702568" cy="112602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95249</xdr:colOff>
      <xdr:row>16</xdr:row>
      <xdr:rowOff>55559</xdr:rowOff>
    </xdr:from>
    <xdr:to>
      <xdr:col>2</xdr:col>
      <xdr:colOff>1000124</xdr:colOff>
      <xdr:row>16</xdr:row>
      <xdr:rowOff>915192</xdr:rowOff>
    </xdr:to>
    <xdr:pic>
      <xdr:nvPicPr>
        <xdr:cNvPr id="251" name="图片 32" descr="图片 32"/>
        <xdr:cNvPicPr>
          <a:picLocks noChangeAspect="1"/>
        </xdr:cNvPicPr>
      </xdr:nvPicPr>
      <xdr:blipFill>
        <a:blip r:embed="rId16">
          <a:extLst/>
        </a:blip>
        <a:stretch>
          <a:fillRect/>
        </a:stretch>
      </xdr:blipFill>
      <xdr:spPr>
        <a:xfrm>
          <a:off x="1009649" y="19892959"/>
          <a:ext cx="904876" cy="85963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103187</xdr:colOff>
      <xdr:row>17</xdr:row>
      <xdr:rowOff>39687</xdr:rowOff>
    </xdr:from>
    <xdr:to>
      <xdr:col>2</xdr:col>
      <xdr:colOff>1135062</xdr:colOff>
      <xdr:row>17</xdr:row>
      <xdr:rowOff>1329531</xdr:rowOff>
    </xdr:to>
    <xdr:pic>
      <xdr:nvPicPr>
        <xdr:cNvPr id="252" name="图片 33" descr="图片 33"/>
        <xdr:cNvPicPr>
          <a:picLocks noChangeAspect="1"/>
        </xdr:cNvPicPr>
      </xdr:nvPicPr>
      <xdr:blipFill>
        <a:blip r:embed="rId17">
          <a:extLst/>
        </a:blip>
        <a:stretch>
          <a:fillRect/>
        </a:stretch>
      </xdr:blipFill>
      <xdr:spPr>
        <a:xfrm>
          <a:off x="1017587" y="20804187"/>
          <a:ext cx="1031876" cy="128984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158750</xdr:colOff>
      <xdr:row>18</xdr:row>
      <xdr:rowOff>39687</xdr:rowOff>
    </xdr:from>
    <xdr:to>
      <xdr:col>2</xdr:col>
      <xdr:colOff>1055687</xdr:colOff>
      <xdr:row>18</xdr:row>
      <xdr:rowOff>936625</xdr:rowOff>
    </xdr:to>
    <xdr:pic>
      <xdr:nvPicPr>
        <xdr:cNvPr id="253" name="图片 34" descr="图片 34"/>
        <xdr:cNvPicPr>
          <a:picLocks noChangeAspect="1"/>
        </xdr:cNvPicPr>
      </xdr:nvPicPr>
      <xdr:blipFill>
        <a:blip r:embed="rId18">
          <a:extLst/>
        </a:blip>
        <a:stretch>
          <a:fillRect/>
        </a:stretch>
      </xdr:blipFill>
      <xdr:spPr>
        <a:xfrm>
          <a:off x="1073150" y="22163087"/>
          <a:ext cx="896938" cy="89693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166687</xdr:colOff>
      <xdr:row>19</xdr:row>
      <xdr:rowOff>39687</xdr:rowOff>
    </xdr:from>
    <xdr:to>
      <xdr:col>2</xdr:col>
      <xdr:colOff>1055687</xdr:colOff>
      <xdr:row>19</xdr:row>
      <xdr:rowOff>590866</xdr:rowOff>
    </xdr:to>
    <xdr:pic>
      <xdr:nvPicPr>
        <xdr:cNvPr id="254" name="图片 35" descr="图片 35"/>
        <xdr:cNvPicPr>
          <a:picLocks noChangeAspect="1"/>
        </xdr:cNvPicPr>
      </xdr:nvPicPr>
      <xdr:blipFill>
        <a:blip r:embed="rId19">
          <a:extLst/>
        </a:blip>
        <a:stretch>
          <a:fillRect/>
        </a:stretch>
      </xdr:blipFill>
      <xdr:spPr>
        <a:xfrm>
          <a:off x="1081087" y="23128287"/>
          <a:ext cx="889001" cy="55118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142875</xdr:colOff>
      <xdr:row>20</xdr:row>
      <xdr:rowOff>31750</xdr:rowOff>
    </xdr:from>
    <xdr:to>
      <xdr:col>2</xdr:col>
      <xdr:colOff>2055811</xdr:colOff>
      <xdr:row>20</xdr:row>
      <xdr:rowOff>2709862</xdr:rowOff>
    </xdr:to>
    <xdr:pic>
      <xdr:nvPicPr>
        <xdr:cNvPr id="255" name="图片 36" descr="图片 36"/>
        <xdr:cNvPicPr>
          <a:picLocks noChangeAspect="1"/>
        </xdr:cNvPicPr>
      </xdr:nvPicPr>
      <xdr:blipFill>
        <a:blip r:embed="rId20">
          <a:extLst/>
        </a:blip>
        <a:stretch>
          <a:fillRect/>
        </a:stretch>
      </xdr:blipFill>
      <xdr:spPr>
        <a:xfrm>
          <a:off x="1057275" y="23717250"/>
          <a:ext cx="1912936" cy="267811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119062</xdr:colOff>
      <xdr:row>21</xdr:row>
      <xdr:rowOff>79375</xdr:rowOff>
    </xdr:from>
    <xdr:to>
      <xdr:col>2</xdr:col>
      <xdr:colOff>1595437</xdr:colOff>
      <xdr:row>21</xdr:row>
      <xdr:rowOff>1408112</xdr:rowOff>
    </xdr:to>
    <xdr:pic>
      <xdr:nvPicPr>
        <xdr:cNvPr id="256" name="图片 37" descr="图片 37"/>
        <xdr:cNvPicPr>
          <a:picLocks noChangeAspect="1"/>
        </xdr:cNvPicPr>
      </xdr:nvPicPr>
      <xdr:blipFill>
        <a:blip r:embed="rId21">
          <a:extLst/>
        </a:blip>
        <a:stretch>
          <a:fillRect/>
        </a:stretch>
      </xdr:blipFill>
      <xdr:spPr>
        <a:xfrm>
          <a:off x="1033462" y="26508075"/>
          <a:ext cx="1476376" cy="132873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190500</xdr:colOff>
      <xdr:row>22</xdr:row>
      <xdr:rowOff>31750</xdr:rowOff>
    </xdr:from>
    <xdr:to>
      <xdr:col>2</xdr:col>
      <xdr:colOff>952500</xdr:colOff>
      <xdr:row>22</xdr:row>
      <xdr:rowOff>539750</xdr:rowOff>
    </xdr:to>
    <xdr:pic>
      <xdr:nvPicPr>
        <xdr:cNvPr id="257" name="图片 38" descr="图片 38"/>
        <xdr:cNvPicPr>
          <a:picLocks noChangeAspect="1"/>
        </xdr:cNvPicPr>
      </xdr:nvPicPr>
      <xdr:blipFill>
        <a:blip r:embed="rId22">
          <a:extLst/>
        </a:blip>
        <a:stretch>
          <a:fillRect/>
        </a:stretch>
      </xdr:blipFill>
      <xdr:spPr>
        <a:xfrm>
          <a:off x="1104900" y="27920950"/>
          <a:ext cx="762000" cy="50800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190500</xdr:colOff>
      <xdr:row>23</xdr:row>
      <xdr:rowOff>39687</xdr:rowOff>
    </xdr:from>
    <xdr:to>
      <xdr:col>2</xdr:col>
      <xdr:colOff>1436687</xdr:colOff>
      <xdr:row>23</xdr:row>
      <xdr:rowOff>588010</xdr:rowOff>
    </xdr:to>
    <xdr:pic>
      <xdr:nvPicPr>
        <xdr:cNvPr id="258" name="图片 39" descr="图片 39"/>
        <xdr:cNvPicPr>
          <a:picLocks noChangeAspect="1"/>
        </xdr:cNvPicPr>
      </xdr:nvPicPr>
      <xdr:blipFill>
        <a:blip r:embed="rId23">
          <a:extLst/>
        </a:blip>
        <a:stretch>
          <a:fillRect/>
        </a:stretch>
      </xdr:blipFill>
      <xdr:spPr>
        <a:xfrm>
          <a:off x="1104900" y="28525787"/>
          <a:ext cx="1246188" cy="54832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158750</xdr:colOff>
      <xdr:row>24</xdr:row>
      <xdr:rowOff>47625</xdr:rowOff>
    </xdr:from>
    <xdr:to>
      <xdr:col>2</xdr:col>
      <xdr:colOff>1373187</xdr:colOff>
      <xdr:row>24</xdr:row>
      <xdr:rowOff>1484709</xdr:rowOff>
    </xdr:to>
    <xdr:pic>
      <xdr:nvPicPr>
        <xdr:cNvPr id="259" name="图片 40" descr="图片 40"/>
        <xdr:cNvPicPr>
          <a:picLocks noChangeAspect="1"/>
        </xdr:cNvPicPr>
      </xdr:nvPicPr>
      <xdr:blipFill>
        <a:blip r:embed="rId24">
          <a:extLst/>
        </a:blip>
        <a:stretch>
          <a:fillRect/>
        </a:stretch>
      </xdr:blipFill>
      <xdr:spPr>
        <a:xfrm>
          <a:off x="1073150" y="29156025"/>
          <a:ext cx="1214438" cy="143708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150812</xdr:colOff>
      <xdr:row>25</xdr:row>
      <xdr:rowOff>55562</xdr:rowOff>
    </xdr:from>
    <xdr:to>
      <xdr:col>2</xdr:col>
      <xdr:colOff>1246187</xdr:colOff>
      <xdr:row>25</xdr:row>
      <xdr:rowOff>756601</xdr:rowOff>
    </xdr:to>
    <xdr:pic>
      <xdr:nvPicPr>
        <xdr:cNvPr id="260" name="图片 41" descr="图片 41"/>
        <xdr:cNvPicPr>
          <a:picLocks noChangeAspect="1"/>
        </xdr:cNvPicPr>
      </xdr:nvPicPr>
      <xdr:blipFill>
        <a:blip r:embed="rId25">
          <a:extLst/>
        </a:blip>
        <a:stretch>
          <a:fillRect/>
        </a:stretch>
      </xdr:blipFill>
      <xdr:spPr>
        <a:xfrm>
          <a:off x="1065212" y="30675262"/>
          <a:ext cx="1095376" cy="70104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166687</xdr:colOff>
      <xdr:row>26</xdr:row>
      <xdr:rowOff>47625</xdr:rowOff>
    </xdr:from>
    <xdr:to>
      <xdr:col>2</xdr:col>
      <xdr:colOff>1579562</xdr:colOff>
      <xdr:row>26</xdr:row>
      <xdr:rowOff>923608</xdr:rowOff>
    </xdr:to>
    <xdr:pic>
      <xdr:nvPicPr>
        <xdr:cNvPr id="261" name="图片 42" descr="图片 42"/>
        <xdr:cNvPicPr>
          <a:picLocks noChangeAspect="1"/>
        </xdr:cNvPicPr>
      </xdr:nvPicPr>
      <xdr:blipFill>
        <a:blip r:embed="rId26">
          <a:extLst/>
        </a:blip>
        <a:stretch>
          <a:fillRect/>
        </a:stretch>
      </xdr:blipFill>
      <xdr:spPr>
        <a:xfrm>
          <a:off x="1081087" y="31454725"/>
          <a:ext cx="1412876" cy="87598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111125</xdr:colOff>
      <xdr:row>27</xdr:row>
      <xdr:rowOff>55562</xdr:rowOff>
    </xdr:from>
    <xdr:to>
      <xdr:col>2</xdr:col>
      <xdr:colOff>2047875</xdr:colOff>
      <xdr:row>27</xdr:row>
      <xdr:rowOff>2767012</xdr:rowOff>
    </xdr:to>
    <xdr:pic>
      <xdr:nvPicPr>
        <xdr:cNvPr id="262" name="图片 43" descr="图片 43"/>
        <xdr:cNvPicPr>
          <a:picLocks noChangeAspect="1"/>
        </xdr:cNvPicPr>
      </xdr:nvPicPr>
      <xdr:blipFill>
        <a:blip r:embed="rId27">
          <a:extLst/>
        </a:blip>
        <a:stretch>
          <a:fillRect/>
        </a:stretch>
      </xdr:blipFill>
      <xdr:spPr>
        <a:xfrm>
          <a:off x="1025525" y="32427862"/>
          <a:ext cx="1936750" cy="271145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87312</xdr:colOff>
      <xdr:row>28</xdr:row>
      <xdr:rowOff>47625</xdr:rowOff>
    </xdr:from>
    <xdr:to>
      <xdr:col>2</xdr:col>
      <xdr:colOff>1428749</xdr:colOff>
      <xdr:row>28</xdr:row>
      <xdr:rowOff>1008986</xdr:rowOff>
    </xdr:to>
    <xdr:pic>
      <xdr:nvPicPr>
        <xdr:cNvPr id="263" name="图片 44" descr="图片 44"/>
        <xdr:cNvPicPr>
          <a:picLocks noChangeAspect="1"/>
        </xdr:cNvPicPr>
      </xdr:nvPicPr>
      <xdr:blipFill>
        <a:blip r:embed="rId28">
          <a:extLst/>
        </a:blip>
        <a:stretch>
          <a:fillRect/>
        </a:stretch>
      </xdr:blipFill>
      <xdr:spPr>
        <a:xfrm>
          <a:off x="1001712" y="35277425"/>
          <a:ext cx="1341438" cy="96136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103187</xdr:colOff>
      <xdr:row>29</xdr:row>
      <xdr:rowOff>47625</xdr:rowOff>
    </xdr:from>
    <xdr:to>
      <xdr:col>2</xdr:col>
      <xdr:colOff>1293812</xdr:colOff>
      <xdr:row>29</xdr:row>
      <xdr:rowOff>861218</xdr:rowOff>
    </xdr:to>
    <xdr:pic>
      <xdr:nvPicPr>
        <xdr:cNvPr id="264" name="图片 45" descr="图片 45"/>
        <xdr:cNvPicPr>
          <a:picLocks noChangeAspect="1"/>
        </xdr:cNvPicPr>
      </xdr:nvPicPr>
      <xdr:blipFill>
        <a:blip r:embed="rId29">
          <a:extLst/>
        </a:blip>
        <a:stretch>
          <a:fillRect/>
        </a:stretch>
      </xdr:blipFill>
      <xdr:spPr>
        <a:xfrm>
          <a:off x="1017587" y="36331525"/>
          <a:ext cx="1190626" cy="81359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87309</xdr:colOff>
      <xdr:row>30</xdr:row>
      <xdr:rowOff>71437</xdr:rowOff>
    </xdr:from>
    <xdr:to>
      <xdr:col>2</xdr:col>
      <xdr:colOff>2047874</xdr:colOff>
      <xdr:row>30</xdr:row>
      <xdr:rowOff>2794443</xdr:rowOff>
    </xdr:to>
    <xdr:pic>
      <xdr:nvPicPr>
        <xdr:cNvPr id="265" name="图片 46" descr="图片 46"/>
        <xdr:cNvPicPr>
          <a:picLocks noChangeAspect="1"/>
        </xdr:cNvPicPr>
      </xdr:nvPicPr>
      <xdr:blipFill>
        <a:blip r:embed="rId30">
          <a:extLst/>
        </a:blip>
        <a:stretch>
          <a:fillRect/>
        </a:stretch>
      </xdr:blipFill>
      <xdr:spPr>
        <a:xfrm>
          <a:off x="1001709" y="37282437"/>
          <a:ext cx="1960566" cy="272300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158750</xdr:colOff>
      <xdr:row>31</xdr:row>
      <xdr:rowOff>47625</xdr:rowOff>
    </xdr:from>
    <xdr:to>
      <xdr:col>2</xdr:col>
      <xdr:colOff>1627188</xdr:colOff>
      <xdr:row>31</xdr:row>
      <xdr:rowOff>1964751</xdr:rowOff>
    </xdr:to>
    <xdr:pic>
      <xdr:nvPicPr>
        <xdr:cNvPr id="266" name="图片 47" descr="图片 47"/>
        <xdr:cNvPicPr>
          <a:picLocks noChangeAspect="1"/>
        </xdr:cNvPicPr>
      </xdr:nvPicPr>
      <xdr:blipFill>
        <a:blip r:embed="rId31">
          <a:extLst/>
        </a:blip>
        <a:stretch>
          <a:fillRect/>
        </a:stretch>
      </xdr:blipFill>
      <xdr:spPr>
        <a:xfrm>
          <a:off x="1073150" y="40192325"/>
          <a:ext cx="1468439" cy="191712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119062</xdr:colOff>
      <xdr:row>32</xdr:row>
      <xdr:rowOff>103187</xdr:rowOff>
    </xdr:from>
    <xdr:to>
      <xdr:col>2</xdr:col>
      <xdr:colOff>1254125</xdr:colOff>
      <xdr:row>32</xdr:row>
      <xdr:rowOff>1313919</xdr:rowOff>
    </xdr:to>
    <xdr:pic>
      <xdr:nvPicPr>
        <xdr:cNvPr id="267" name="图片 48" descr="图片 48"/>
        <xdr:cNvPicPr>
          <a:picLocks noChangeAspect="1"/>
        </xdr:cNvPicPr>
      </xdr:nvPicPr>
      <xdr:blipFill>
        <a:blip r:embed="rId32">
          <a:extLst/>
        </a:blip>
        <a:stretch>
          <a:fillRect/>
        </a:stretch>
      </xdr:blipFill>
      <xdr:spPr>
        <a:xfrm>
          <a:off x="1033462" y="42267187"/>
          <a:ext cx="1135063" cy="121073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134937</xdr:colOff>
      <xdr:row>33</xdr:row>
      <xdr:rowOff>55562</xdr:rowOff>
    </xdr:from>
    <xdr:to>
      <xdr:col>2</xdr:col>
      <xdr:colOff>1849437</xdr:colOff>
      <xdr:row>33</xdr:row>
      <xdr:rowOff>1615755</xdr:rowOff>
    </xdr:to>
    <xdr:pic>
      <xdr:nvPicPr>
        <xdr:cNvPr id="268" name="图片 49" descr="图片 49"/>
        <xdr:cNvPicPr>
          <a:picLocks noChangeAspect="1"/>
        </xdr:cNvPicPr>
      </xdr:nvPicPr>
      <xdr:blipFill>
        <a:blip r:embed="rId33">
          <a:extLst/>
        </a:blip>
        <a:stretch>
          <a:fillRect/>
        </a:stretch>
      </xdr:blipFill>
      <xdr:spPr>
        <a:xfrm>
          <a:off x="1049337" y="43578462"/>
          <a:ext cx="1714501" cy="156019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119062</xdr:colOff>
      <xdr:row>34</xdr:row>
      <xdr:rowOff>47625</xdr:rowOff>
    </xdr:from>
    <xdr:to>
      <xdr:col>2</xdr:col>
      <xdr:colOff>1992312</xdr:colOff>
      <xdr:row>34</xdr:row>
      <xdr:rowOff>2649360</xdr:rowOff>
    </xdr:to>
    <xdr:pic>
      <xdr:nvPicPr>
        <xdr:cNvPr id="269" name="图片 50" descr="图片 50"/>
        <xdr:cNvPicPr>
          <a:picLocks noChangeAspect="1"/>
        </xdr:cNvPicPr>
      </xdr:nvPicPr>
      <xdr:blipFill>
        <a:blip r:embed="rId34">
          <a:extLst/>
        </a:blip>
        <a:stretch>
          <a:fillRect/>
        </a:stretch>
      </xdr:blipFill>
      <xdr:spPr>
        <a:xfrm>
          <a:off x="1033462" y="45234225"/>
          <a:ext cx="1873251" cy="260173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103187</xdr:colOff>
      <xdr:row>35</xdr:row>
      <xdr:rowOff>79375</xdr:rowOff>
    </xdr:from>
    <xdr:to>
      <xdr:col>2</xdr:col>
      <xdr:colOff>1595437</xdr:colOff>
      <xdr:row>35</xdr:row>
      <xdr:rowOff>616585</xdr:rowOff>
    </xdr:to>
    <xdr:pic>
      <xdr:nvPicPr>
        <xdr:cNvPr id="270" name="图片 51" descr="图片 51"/>
        <xdr:cNvPicPr>
          <a:picLocks noChangeAspect="1"/>
        </xdr:cNvPicPr>
      </xdr:nvPicPr>
      <xdr:blipFill>
        <a:blip r:embed="rId35">
          <a:extLst/>
        </a:blip>
        <a:stretch>
          <a:fillRect/>
        </a:stretch>
      </xdr:blipFill>
      <xdr:spPr>
        <a:xfrm>
          <a:off x="1017587" y="47996475"/>
          <a:ext cx="1492251" cy="53721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103187</xdr:colOff>
      <xdr:row>36</xdr:row>
      <xdr:rowOff>63500</xdr:rowOff>
    </xdr:from>
    <xdr:to>
      <xdr:col>2</xdr:col>
      <xdr:colOff>1547812</xdr:colOff>
      <xdr:row>36</xdr:row>
      <xdr:rowOff>641350</xdr:rowOff>
    </xdr:to>
    <xdr:pic>
      <xdr:nvPicPr>
        <xdr:cNvPr id="271" name="图片 52" descr="图片 52"/>
        <xdr:cNvPicPr>
          <a:picLocks noChangeAspect="1"/>
        </xdr:cNvPicPr>
      </xdr:nvPicPr>
      <xdr:blipFill>
        <a:blip r:embed="rId36">
          <a:extLst/>
        </a:blip>
        <a:stretch>
          <a:fillRect/>
        </a:stretch>
      </xdr:blipFill>
      <xdr:spPr>
        <a:xfrm>
          <a:off x="1017587" y="48704500"/>
          <a:ext cx="1444626" cy="57785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142875</xdr:colOff>
      <xdr:row>37</xdr:row>
      <xdr:rowOff>87312</xdr:rowOff>
    </xdr:from>
    <xdr:to>
      <xdr:col>2</xdr:col>
      <xdr:colOff>2024063</xdr:colOff>
      <xdr:row>37</xdr:row>
      <xdr:rowOff>764542</xdr:rowOff>
    </xdr:to>
    <xdr:pic>
      <xdr:nvPicPr>
        <xdr:cNvPr id="272" name="图片 53" descr="图片 53"/>
        <xdr:cNvPicPr>
          <a:picLocks noChangeAspect="1"/>
        </xdr:cNvPicPr>
      </xdr:nvPicPr>
      <xdr:blipFill>
        <a:blip r:embed="rId37">
          <a:extLst/>
        </a:blip>
        <a:stretch>
          <a:fillRect/>
        </a:stretch>
      </xdr:blipFill>
      <xdr:spPr>
        <a:xfrm>
          <a:off x="1057275" y="49452212"/>
          <a:ext cx="1881189" cy="67723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127000</xdr:colOff>
      <xdr:row>38</xdr:row>
      <xdr:rowOff>55562</xdr:rowOff>
    </xdr:from>
    <xdr:to>
      <xdr:col>2</xdr:col>
      <xdr:colOff>1988313</xdr:colOff>
      <xdr:row>38</xdr:row>
      <xdr:rowOff>1016000</xdr:rowOff>
    </xdr:to>
    <xdr:pic>
      <xdr:nvPicPr>
        <xdr:cNvPr id="273" name="图片 54" descr="图片 54"/>
        <xdr:cNvPicPr>
          <a:picLocks noChangeAspect="1"/>
        </xdr:cNvPicPr>
      </xdr:nvPicPr>
      <xdr:blipFill>
        <a:blip r:embed="rId38">
          <a:extLst/>
        </a:blip>
        <a:stretch>
          <a:fillRect/>
        </a:stretch>
      </xdr:blipFill>
      <xdr:spPr>
        <a:xfrm>
          <a:off x="1041400" y="50258662"/>
          <a:ext cx="1861313" cy="96043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872435</xdr:colOff>
      <xdr:row>39</xdr:row>
      <xdr:rowOff>59357</xdr:rowOff>
    </xdr:from>
    <xdr:to>
      <xdr:col>2</xdr:col>
      <xdr:colOff>1697934</xdr:colOff>
      <xdr:row>40</xdr:row>
      <xdr:rowOff>2207</xdr:rowOff>
    </xdr:to>
    <xdr:pic>
      <xdr:nvPicPr>
        <xdr:cNvPr id="274" name="图片 55" descr="图片 55"/>
        <xdr:cNvPicPr>
          <a:picLocks noChangeAspect="1"/>
        </xdr:cNvPicPr>
      </xdr:nvPicPr>
      <xdr:blipFill>
        <a:blip r:embed="rId39">
          <a:extLst/>
        </a:blip>
        <a:stretch>
          <a:fillRect/>
        </a:stretch>
      </xdr:blipFill>
      <xdr:spPr>
        <a:xfrm>
          <a:off x="1786835" y="51380057"/>
          <a:ext cx="825499" cy="57785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835623</xdr:colOff>
      <xdr:row>40</xdr:row>
      <xdr:rowOff>72702</xdr:rowOff>
    </xdr:from>
    <xdr:to>
      <xdr:col>2</xdr:col>
      <xdr:colOff>1676998</xdr:colOff>
      <xdr:row>40</xdr:row>
      <xdr:rowOff>720563</xdr:rowOff>
    </xdr:to>
    <xdr:pic>
      <xdr:nvPicPr>
        <xdr:cNvPr id="275" name="图片 56" descr="图片 56"/>
        <xdr:cNvPicPr>
          <a:picLocks noChangeAspect="1"/>
        </xdr:cNvPicPr>
      </xdr:nvPicPr>
      <xdr:blipFill>
        <a:blip r:embed="rId40">
          <a:extLst/>
        </a:blip>
        <a:stretch>
          <a:fillRect/>
        </a:stretch>
      </xdr:blipFill>
      <xdr:spPr>
        <a:xfrm>
          <a:off x="1750023" y="52028402"/>
          <a:ext cx="841376" cy="64786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804217</xdr:colOff>
      <xdr:row>41</xdr:row>
      <xdr:rowOff>72702</xdr:rowOff>
    </xdr:from>
    <xdr:to>
      <xdr:col>2</xdr:col>
      <xdr:colOff>1605903</xdr:colOff>
      <xdr:row>41</xdr:row>
      <xdr:rowOff>824284</xdr:rowOff>
    </xdr:to>
    <xdr:pic>
      <xdr:nvPicPr>
        <xdr:cNvPr id="276" name="图片 57" descr="图片 57"/>
        <xdr:cNvPicPr>
          <a:picLocks noChangeAspect="1"/>
        </xdr:cNvPicPr>
      </xdr:nvPicPr>
      <xdr:blipFill>
        <a:blip r:embed="rId41">
          <a:extLst/>
        </a:blip>
        <a:stretch>
          <a:fillRect/>
        </a:stretch>
      </xdr:blipFill>
      <xdr:spPr>
        <a:xfrm>
          <a:off x="1718616" y="52790402"/>
          <a:ext cx="801688" cy="75158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</xdr:wsDr>
</file>

<file path=xl/drawings/drawing5.xml><?xml version="1.0" encoding="utf-8"?>
<xdr:wsDr xmlns:r="http://schemas.openxmlformats.org/officeDocument/2006/relationships" xmlns:a="http://schemas.openxmlformats.org/drawingml/2006/main" xmlns:m="http://schemas.openxmlformats.org/officeDocument/2006/math" xmlns:a14="http://schemas.microsoft.com/office/drawing/2010/main" xmlns:xdr="http://schemas.openxmlformats.org/drawingml/2006/spreadsheetDrawing">
  <xdr:twoCellAnchor>
    <xdr:from>
      <xdr:col>2</xdr:col>
      <xdr:colOff>27213</xdr:colOff>
      <xdr:row>73</xdr:row>
      <xdr:rowOff>5574</xdr:rowOff>
    </xdr:from>
    <xdr:to>
      <xdr:col>2</xdr:col>
      <xdr:colOff>1625664</xdr:colOff>
      <xdr:row>73</xdr:row>
      <xdr:rowOff>653144</xdr:rowOff>
    </xdr:to>
    <xdr:pic>
      <xdr:nvPicPr>
        <xdr:cNvPr id="278" name="图片 21" descr="图片 21"/>
        <xdr:cNvPicPr>
          <a:picLocks noChangeAspect="1"/>
        </xdr:cNvPicPr>
      </xdr:nvPicPr>
      <xdr:blipFill>
        <a:blip r:embed="rId1">
          <a:extLst/>
        </a:blip>
        <a:stretch>
          <a:fillRect/>
        </a:stretch>
      </xdr:blipFill>
      <xdr:spPr>
        <a:xfrm>
          <a:off x="700313" y="55885574"/>
          <a:ext cx="1598451" cy="64757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81642</xdr:colOff>
      <xdr:row>74</xdr:row>
      <xdr:rowOff>72572</xdr:rowOff>
    </xdr:from>
    <xdr:to>
      <xdr:col>2</xdr:col>
      <xdr:colOff>1257569</xdr:colOff>
      <xdr:row>74</xdr:row>
      <xdr:rowOff>834572</xdr:rowOff>
    </xdr:to>
    <xdr:pic>
      <xdr:nvPicPr>
        <xdr:cNvPr id="279" name="图片 22" descr="图片 22"/>
        <xdr:cNvPicPr>
          <a:picLocks noChangeAspect="1"/>
        </xdr:cNvPicPr>
      </xdr:nvPicPr>
      <xdr:blipFill>
        <a:blip r:embed="rId2">
          <a:extLst/>
        </a:blip>
        <a:stretch>
          <a:fillRect/>
        </a:stretch>
      </xdr:blipFill>
      <xdr:spPr>
        <a:xfrm>
          <a:off x="754742" y="56625672"/>
          <a:ext cx="1175927" cy="7620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54427</xdr:colOff>
      <xdr:row>75</xdr:row>
      <xdr:rowOff>36283</xdr:rowOff>
    </xdr:from>
    <xdr:to>
      <xdr:col>2</xdr:col>
      <xdr:colOff>1469571</xdr:colOff>
      <xdr:row>75</xdr:row>
      <xdr:rowOff>723639</xdr:rowOff>
    </xdr:to>
    <xdr:pic>
      <xdr:nvPicPr>
        <xdr:cNvPr id="280" name="图片 23" descr="图片 23"/>
        <xdr:cNvPicPr>
          <a:picLocks noChangeAspect="1"/>
        </xdr:cNvPicPr>
      </xdr:nvPicPr>
      <xdr:blipFill>
        <a:blip r:embed="rId3">
          <a:extLst/>
        </a:blip>
        <a:stretch>
          <a:fillRect/>
        </a:stretch>
      </xdr:blipFill>
      <xdr:spPr>
        <a:xfrm>
          <a:off x="727527" y="57516483"/>
          <a:ext cx="1415144" cy="68735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90713</xdr:colOff>
      <xdr:row>76</xdr:row>
      <xdr:rowOff>54427</xdr:rowOff>
    </xdr:from>
    <xdr:to>
      <xdr:col>2</xdr:col>
      <xdr:colOff>1442356</xdr:colOff>
      <xdr:row>76</xdr:row>
      <xdr:rowOff>927800</xdr:rowOff>
    </xdr:to>
    <xdr:pic>
      <xdr:nvPicPr>
        <xdr:cNvPr id="281" name="图片 24" descr="图片 24"/>
        <xdr:cNvPicPr>
          <a:picLocks noChangeAspect="1"/>
        </xdr:cNvPicPr>
      </xdr:nvPicPr>
      <xdr:blipFill>
        <a:blip r:embed="rId4">
          <a:extLst/>
        </a:blip>
        <a:stretch>
          <a:fillRect/>
        </a:stretch>
      </xdr:blipFill>
      <xdr:spPr>
        <a:xfrm>
          <a:off x="763813" y="58296627"/>
          <a:ext cx="1351643" cy="87337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117927</xdr:colOff>
      <xdr:row>76</xdr:row>
      <xdr:rowOff>1011311</xdr:rowOff>
    </xdr:from>
    <xdr:to>
      <xdr:col>2</xdr:col>
      <xdr:colOff>1361532</xdr:colOff>
      <xdr:row>77</xdr:row>
      <xdr:rowOff>997855</xdr:rowOff>
    </xdr:to>
    <xdr:pic>
      <xdr:nvPicPr>
        <xdr:cNvPr id="282" name="图片 25" descr="图片 25"/>
        <xdr:cNvPicPr>
          <a:picLocks noChangeAspect="1"/>
        </xdr:cNvPicPr>
      </xdr:nvPicPr>
      <xdr:blipFill>
        <a:blip r:embed="rId5">
          <a:extLst/>
        </a:blip>
        <a:stretch>
          <a:fillRect/>
        </a:stretch>
      </xdr:blipFill>
      <xdr:spPr>
        <a:xfrm>
          <a:off x="791027" y="59253511"/>
          <a:ext cx="1243606" cy="100254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81642</xdr:colOff>
      <xdr:row>78</xdr:row>
      <xdr:rowOff>72572</xdr:rowOff>
    </xdr:from>
    <xdr:to>
      <xdr:col>2</xdr:col>
      <xdr:colOff>1502319</xdr:colOff>
      <xdr:row>78</xdr:row>
      <xdr:rowOff>671283</xdr:rowOff>
    </xdr:to>
    <xdr:pic>
      <xdr:nvPicPr>
        <xdr:cNvPr id="283" name="图片 26" descr="图片 26"/>
        <xdr:cNvPicPr>
          <a:picLocks noChangeAspect="1"/>
        </xdr:cNvPicPr>
      </xdr:nvPicPr>
      <xdr:blipFill>
        <a:blip r:embed="rId6">
          <a:extLst/>
        </a:blip>
        <a:stretch>
          <a:fillRect/>
        </a:stretch>
      </xdr:blipFill>
      <xdr:spPr>
        <a:xfrm>
          <a:off x="754742" y="60384872"/>
          <a:ext cx="1420677" cy="59871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9069</xdr:colOff>
      <xdr:row>79</xdr:row>
      <xdr:rowOff>108855</xdr:rowOff>
    </xdr:from>
    <xdr:to>
      <xdr:col>3</xdr:col>
      <xdr:colOff>4534</xdr:colOff>
      <xdr:row>79</xdr:row>
      <xdr:rowOff>789210</xdr:rowOff>
    </xdr:to>
    <xdr:pic>
      <xdr:nvPicPr>
        <xdr:cNvPr id="284" name="图片 27" descr="图片 27"/>
        <xdr:cNvPicPr>
          <a:picLocks noChangeAspect="1"/>
        </xdr:cNvPicPr>
      </xdr:nvPicPr>
      <xdr:blipFill>
        <a:blip r:embed="rId7">
          <a:extLst/>
        </a:blip>
        <a:stretch>
          <a:fillRect/>
        </a:stretch>
      </xdr:blipFill>
      <xdr:spPr>
        <a:xfrm>
          <a:off x="682169" y="61145055"/>
          <a:ext cx="2192566" cy="68035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54430</xdr:colOff>
      <xdr:row>80</xdr:row>
      <xdr:rowOff>36283</xdr:rowOff>
    </xdr:from>
    <xdr:to>
      <xdr:col>2</xdr:col>
      <xdr:colOff>1315356</xdr:colOff>
      <xdr:row>80</xdr:row>
      <xdr:rowOff>702778</xdr:rowOff>
    </xdr:to>
    <xdr:pic>
      <xdr:nvPicPr>
        <xdr:cNvPr id="285" name="图片 28" descr="图片 28"/>
        <xdr:cNvPicPr>
          <a:picLocks noChangeAspect="1"/>
        </xdr:cNvPicPr>
      </xdr:nvPicPr>
      <xdr:blipFill>
        <a:blip r:embed="rId8">
          <a:extLst/>
        </a:blip>
        <a:stretch>
          <a:fillRect/>
        </a:stretch>
      </xdr:blipFill>
      <xdr:spPr>
        <a:xfrm>
          <a:off x="727530" y="61885283"/>
          <a:ext cx="1260926" cy="66649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63500</xdr:colOff>
      <xdr:row>80</xdr:row>
      <xdr:rowOff>725716</xdr:rowOff>
    </xdr:from>
    <xdr:to>
      <xdr:col>2</xdr:col>
      <xdr:colOff>1591804</xdr:colOff>
      <xdr:row>81</xdr:row>
      <xdr:rowOff>616855</xdr:rowOff>
    </xdr:to>
    <xdr:pic>
      <xdr:nvPicPr>
        <xdr:cNvPr id="286" name="图片 29" descr="图片 29"/>
        <xdr:cNvPicPr>
          <a:picLocks noChangeAspect="1"/>
        </xdr:cNvPicPr>
      </xdr:nvPicPr>
      <xdr:blipFill>
        <a:blip r:embed="rId9">
          <a:extLst/>
        </a:blip>
        <a:stretch>
          <a:fillRect/>
        </a:stretch>
      </xdr:blipFill>
      <xdr:spPr>
        <a:xfrm>
          <a:off x="736600" y="62574716"/>
          <a:ext cx="1528305" cy="64044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36286</xdr:colOff>
      <xdr:row>82</xdr:row>
      <xdr:rowOff>36283</xdr:rowOff>
    </xdr:from>
    <xdr:to>
      <xdr:col>3</xdr:col>
      <xdr:colOff>50651</xdr:colOff>
      <xdr:row>82</xdr:row>
      <xdr:rowOff>625927</xdr:rowOff>
    </xdr:to>
    <xdr:pic>
      <xdr:nvPicPr>
        <xdr:cNvPr id="287" name="图片 30" descr="图片 30"/>
        <xdr:cNvPicPr>
          <a:picLocks noChangeAspect="1"/>
        </xdr:cNvPicPr>
      </xdr:nvPicPr>
      <xdr:blipFill>
        <a:blip r:embed="rId10">
          <a:extLst/>
        </a:blip>
        <a:stretch>
          <a:fillRect/>
        </a:stretch>
      </xdr:blipFill>
      <xdr:spPr>
        <a:xfrm>
          <a:off x="709386" y="63307683"/>
          <a:ext cx="2211466" cy="58964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54427</xdr:colOff>
      <xdr:row>83</xdr:row>
      <xdr:rowOff>18144</xdr:rowOff>
    </xdr:from>
    <xdr:to>
      <xdr:col>2</xdr:col>
      <xdr:colOff>1288143</xdr:colOff>
      <xdr:row>83</xdr:row>
      <xdr:rowOff>1014983</xdr:rowOff>
    </xdr:to>
    <xdr:pic>
      <xdr:nvPicPr>
        <xdr:cNvPr id="288" name="图片 31" descr="图片 31"/>
        <xdr:cNvPicPr>
          <a:picLocks noChangeAspect="1"/>
        </xdr:cNvPicPr>
      </xdr:nvPicPr>
      <xdr:blipFill>
        <a:blip r:embed="rId11">
          <a:extLst/>
        </a:blip>
        <a:stretch>
          <a:fillRect/>
        </a:stretch>
      </xdr:blipFill>
      <xdr:spPr>
        <a:xfrm>
          <a:off x="727527" y="63962644"/>
          <a:ext cx="1233717" cy="99684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480785</xdr:colOff>
      <xdr:row>84</xdr:row>
      <xdr:rowOff>45355</xdr:rowOff>
    </xdr:from>
    <xdr:to>
      <xdr:col>2</xdr:col>
      <xdr:colOff>1460500</xdr:colOff>
      <xdr:row>85</xdr:row>
      <xdr:rowOff>12247</xdr:rowOff>
    </xdr:to>
    <xdr:pic>
      <xdr:nvPicPr>
        <xdr:cNvPr id="289" name="图片 32" descr="图片 32"/>
        <xdr:cNvPicPr>
          <a:picLocks noChangeAspect="1"/>
        </xdr:cNvPicPr>
      </xdr:nvPicPr>
      <xdr:blipFill>
        <a:blip r:embed="rId12">
          <a:extLst/>
        </a:blip>
        <a:stretch>
          <a:fillRect/>
        </a:stretch>
      </xdr:blipFill>
      <xdr:spPr>
        <a:xfrm>
          <a:off x="671284" y="65069355"/>
          <a:ext cx="1462316" cy="71619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453572</xdr:colOff>
      <xdr:row>84</xdr:row>
      <xdr:rowOff>734783</xdr:rowOff>
    </xdr:from>
    <xdr:to>
      <xdr:col>3</xdr:col>
      <xdr:colOff>8486</xdr:colOff>
      <xdr:row>85</xdr:row>
      <xdr:rowOff>752927</xdr:rowOff>
    </xdr:to>
    <xdr:pic>
      <xdr:nvPicPr>
        <xdr:cNvPr id="290" name="图片 33" descr="图片 33"/>
        <xdr:cNvPicPr>
          <a:picLocks noChangeAspect="1"/>
        </xdr:cNvPicPr>
      </xdr:nvPicPr>
      <xdr:blipFill>
        <a:blip r:embed="rId13">
          <a:extLst/>
        </a:blip>
        <a:stretch>
          <a:fillRect/>
        </a:stretch>
      </xdr:blipFill>
      <xdr:spPr>
        <a:xfrm>
          <a:off x="644072" y="65758783"/>
          <a:ext cx="2234615" cy="76744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18142</xdr:colOff>
      <xdr:row>86</xdr:row>
      <xdr:rowOff>54427</xdr:rowOff>
    </xdr:from>
    <xdr:to>
      <xdr:col>2</xdr:col>
      <xdr:colOff>1215571</xdr:colOff>
      <xdr:row>86</xdr:row>
      <xdr:rowOff>1136904</xdr:rowOff>
    </xdr:to>
    <xdr:pic>
      <xdr:nvPicPr>
        <xdr:cNvPr id="291" name="图片 34" descr="图片 34"/>
        <xdr:cNvPicPr>
          <a:picLocks noChangeAspect="1"/>
        </xdr:cNvPicPr>
      </xdr:nvPicPr>
      <xdr:blipFill>
        <a:blip r:embed="rId14">
          <a:extLst/>
        </a:blip>
        <a:stretch>
          <a:fillRect/>
        </a:stretch>
      </xdr:blipFill>
      <xdr:spPr>
        <a:xfrm>
          <a:off x="691242" y="66678627"/>
          <a:ext cx="1197429" cy="108247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54427</xdr:colOff>
      <xdr:row>87</xdr:row>
      <xdr:rowOff>0</xdr:rowOff>
    </xdr:from>
    <xdr:to>
      <xdr:col>2</xdr:col>
      <xdr:colOff>1699178</xdr:colOff>
      <xdr:row>87</xdr:row>
      <xdr:rowOff>716644</xdr:rowOff>
    </xdr:to>
    <xdr:pic>
      <xdr:nvPicPr>
        <xdr:cNvPr id="292" name="图片 35" descr="图片 35"/>
        <xdr:cNvPicPr>
          <a:picLocks noChangeAspect="1"/>
        </xdr:cNvPicPr>
      </xdr:nvPicPr>
      <xdr:blipFill>
        <a:blip r:embed="rId15">
          <a:extLst/>
        </a:blip>
        <a:stretch>
          <a:fillRect/>
        </a:stretch>
      </xdr:blipFill>
      <xdr:spPr>
        <a:xfrm>
          <a:off x="727527" y="67805300"/>
          <a:ext cx="1644752" cy="71664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108857</xdr:colOff>
      <xdr:row>88</xdr:row>
      <xdr:rowOff>27216</xdr:rowOff>
    </xdr:from>
    <xdr:to>
      <xdr:col>2</xdr:col>
      <xdr:colOff>1430261</xdr:colOff>
      <xdr:row>88</xdr:row>
      <xdr:rowOff>716644</xdr:rowOff>
    </xdr:to>
    <xdr:pic>
      <xdr:nvPicPr>
        <xdr:cNvPr id="293" name="图片 39" descr="图片 39"/>
        <xdr:cNvPicPr>
          <a:picLocks noChangeAspect="1"/>
        </xdr:cNvPicPr>
      </xdr:nvPicPr>
      <xdr:blipFill>
        <a:blip r:embed="rId16">
          <a:extLst/>
        </a:blip>
        <a:stretch>
          <a:fillRect/>
        </a:stretch>
      </xdr:blipFill>
      <xdr:spPr>
        <a:xfrm>
          <a:off x="781957" y="68594516"/>
          <a:ext cx="1321404" cy="68942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36284</xdr:colOff>
      <xdr:row>89</xdr:row>
      <xdr:rowOff>54427</xdr:rowOff>
    </xdr:from>
    <xdr:to>
      <xdr:col>2</xdr:col>
      <xdr:colOff>1551214</xdr:colOff>
      <xdr:row>89</xdr:row>
      <xdr:rowOff>733114</xdr:rowOff>
    </xdr:to>
    <xdr:pic>
      <xdr:nvPicPr>
        <xdr:cNvPr id="294" name="图片 40" descr="图片 40"/>
        <xdr:cNvPicPr>
          <a:picLocks noChangeAspect="1"/>
        </xdr:cNvPicPr>
      </xdr:nvPicPr>
      <xdr:blipFill>
        <a:blip r:embed="rId17">
          <a:extLst/>
        </a:blip>
        <a:stretch>
          <a:fillRect/>
        </a:stretch>
      </xdr:blipFill>
      <xdr:spPr>
        <a:xfrm>
          <a:off x="709384" y="69421827"/>
          <a:ext cx="1514931" cy="67868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9071</xdr:colOff>
      <xdr:row>90</xdr:row>
      <xdr:rowOff>27216</xdr:rowOff>
    </xdr:from>
    <xdr:to>
      <xdr:col>2</xdr:col>
      <xdr:colOff>1224643</xdr:colOff>
      <xdr:row>90</xdr:row>
      <xdr:rowOff>776008</xdr:rowOff>
    </xdr:to>
    <xdr:pic>
      <xdr:nvPicPr>
        <xdr:cNvPr id="295" name="图片 41" descr="图片 41"/>
        <xdr:cNvPicPr>
          <a:picLocks noChangeAspect="1"/>
        </xdr:cNvPicPr>
      </xdr:nvPicPr>
      <xdr:blipFill>
        <a:blip r:embed="rId18">
          <a:extLst/>
        </a:blip>
        <a:stretch>
          <a:fillRect/>
        </a:stretch>
      </xdr:blipFill>
      <xdr:spPr>
        <a:xfrm>
          <a:off x="682171" y="70207416"/>
          <a:ext cx="1215573" cy="74879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81642</xdr:colOff>
      <xdr:row>91</xdr:row>
      <xdr:rowOff>72572</xdr:rowOff>
    </xdr:from>
    <xdr:to>
      <xdr:col>2</xdr:col>
      <xdr:colOff>1061356</xdr:colOff>
      <xdr:row>91</xdr:row>
      <xdr:rowOff>583424</xdr:rowOff>
    </xdr:to>
    <xdr:pic>
      <xdr:nvPicPr>
        <xdr:cNvPr id="296" name="图片 42" descr="图片 42"/>
        <xdr:cNvPicPr>
          <a:picLocks noChangeAspect="1"/>
        </xdr:cNvPicPr>
      </xdr:nvPicPr>
      <xdr:blipFill>
        <a:blip r:embed="rId19">
          <a:extLst/>
        </a:blip>
        <a:stretch>
          <a:fillRect/>
        </a:stretch>
      </xdr:blipFill>
      <xdr:spPr>
        <a:xfrm>
          <a:off x="754742" y="71103672"/>
          <a:ext cx="979714" cy="51085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480785</xdr:colOff>
      <xdr:row>91</xdr:row>
      <xdr:rowOff>671283</xdr:rowOff>
    </xdr:from>
    <xdr:to>
      <xdr:col>2</xdr:col>
      <xdr:colOff>1088571</xdr:colOff>
      <xdr:row>92</xdr:row>
      <xdr:rowOff>590940</xdr:rowOff>
    </xdr:to>
    <xdr:pic>
      <xdr:nvPicPr>
        <xdr:cNvPr id="297" name="图片 43" descr="图片 43"/>
        <xdr:cNvPicPr>
          <a:picLocks noChangeAspect="1"/>
        </xdr:cNvPicPr>
      </xdr:nvPicPr>
      <xdr:blipFill>
        <a:blip r:embed="rId20">
          <a:extLst/>
        </a:blip>
        <a:stretch>
          <a:fillRect/>
        </a:stretch>
      </xdr:blipFill>
      <xdr:spPr>
        <a:xfrm>
          <a:off x="671284" y="71702383"/>
          <a:ext cx="1090387" cy="59275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136072</xdr:colOff>
      <xdr:row>93</xdr:row>
      <xdr:rowOff>54427</xdr:rowOff>
    </xdr:from>
    <xdr:to>
      <xdr:col>2</xdr:col>
      <xdr:colOff>1069897</xdr:colOff>
      <xdr:row>93</xdr:row>
      <xdr:rowOff>508000</xdr:rowOff>
    </xdr:to>
    <xdr:pic>
      <xdr:nvPicPr>
        <xdr:cNvPr id="298" name="图片 44" descr="图片 44"/>
        <xdr:cNvPicPr>
          <a:picLocks noChangeAspect="1"/>
        </xdr:cNvPicPr>
      </xdr:nvPicPr>
      <xdr:blipFill>
        <a:blip r:embed="rId21">
          <a:extLst/>
        </a:blip>
        <a:stretch>
          <a:fillRect/>
        </a:stretch>
      </xdr:blipFill>
      <xdr:spPr>
        <a:xfrm>
          <a:off x="809172" y="72431727"/>
          <a:ext cx="933826" cy="45357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54427</xdr:colOff>
      <xdr:row>94</xdr:row>
      <xdr:rowOff>54427</xdr:rowOff>
    </xdr:from>
    <xdr:to>
      <xdr:col>2</xdr:col>
      <xdr:colOff>1006929</xdr:colOff>
      <xdr:row>94</xdr:row>
      <xdr:rowOff>571500</xdr:rowOff>
    </xdr:to>
    <xdr:pic>
      <xdr:nvPicPr>
        <xdr:cNvPr id="299" name="图片 45" descr="图片 45"/>
        <xdr:cNvPicPr>
          <a:picLocks noChangeAspect="1"/>
        </xdr:cNvPicPr>
      </xdr:nvPicPr>
      <xdr:blipFill>
        <a:blip r:embed="rId22">
          <a:extLst/>
        </a:blip>
        <a:stretch>
          <a:fillRect/>
        </a:stretch>
      </xdr:blipFill>
      <xdr:spPr>
        <a:xfrm>
          <a:off x="727527" y="73104827"/>
          <a:ext cx="952503" cy="51707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36286</xdr:colOff>
      <xdr:row>38</xdr:row>
      <xdr:rowOff>36286</xdr:rowOff>
    </xdr:from>
    <xdr:to>
      <xdr:col>2</xdr:col>
      <xdr:colOff>898070</xdr:colOff>
      <xdr:row>38</xdr:row>
      <xdr:rowOff>645281</xdr:rowOff>
    </xdr:to>
    <xdr:pic>
      <xdr:nvPicPr>
        <xdr:cNvPr id="300" name="图片 10" descr="图片 10"/>
        <xdr:cNvPicPr>
          <a:picLocks noChangeAspect="1"/>
        </xdr:cNvPicPr>
      </xdr:nvPicPr>
      <xdr:blipFill>
        <a:blip r:embed="rId23">
          <a:extLst/>
        </a:blip>
        <a:stretch>
          <a:fillRect/>
        </a:stretch>
      </xdr:blipFill>
      <xdr:spPr>
        <a:xfrm>
          <a:off x="709386" y="27747686"/>
          <a:ext cx="861785" cy="60899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127000</xdr:colOff>
      <xdr:row>39</xdr:row>
      <xdr:rowOff>27213</xdr:rowOff>
    </xdr:from>
    <xdr:to>
      <xdr:col>2</xdr:col>
      <xdr:colOff>907143</xdr:colOff>
      <xdr:row>39</xdr:row>
      <xdr:rowOff>609720</xdr:rowOff>
    </xdr:to>
    <xdr:pic>
      <xdr:nvPicPr>
        <xdr:cNvPr id="301" name="图片 11" descr="图片 11"/>
        <xdr:cNvPicPr>
          <a:picLocks noChangeAspect="1"/>
        </xdr:cNvPicPr>
      </xdr:nvPicPr>
      <xdr:blipFill>
        <a:blip r:embed="rId24">
          <a:extLst/>
        </a:blip>
        <a:stretch>
          <a:fillRect/>
        </a:stretch>
      </xdr:blipFill>
      <xdr:spPr>
        <a:xfrm>
          <a:off x="800100" y="28449813"/>
          <a:ext cx="780143" cy="58250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136071</xdr:colOff>
      <xdr:row>40</xdr:row>
      <xdr:rowOff>63500</xdr:rowOff>
    </xdr:from>
    <xdr:to>
      <xdr:col>2</xdr:col>
      <xdr:colOff>925285</xdr:colOff>
      <xdr:row>40</xdr:row>
      <xdr:rowOff>600164</xdr:rowOff>
    </xdr:to>
    <xdr:pic>
      <xdr:nvPicPr>
        <xdr:cNvPr id="302" name="图片 13" descr="图片 13"/>
        <xdr:cNvPicPr>
          <a:picLocks noChangeAspect="1"/>
        </xdr:cNvPicPr>
      </xdr:nvPicPr>
      <xdr:blipFill>
        <a:blip r:embed="rId25">
          <a:extLst/>
        </a:blip>
        <a:stretch>
          <a:fillRect/>
        </a:stretch>
      </xdr:blipFill>
      <xdr:spPr>
        <a:xfrm>
          <a:off x="809171" y="29146500"/>
          <a:ext cx="789214" cy="53666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154214</xdr:colOff>
      <xdr:row>41</xdr:row>
      <xdr:rowOff>72572</xdr:rowOff>
    </xdr:from>
    <xdr:to>
      <xdr:col>2</xdr:col>
      <xdr:colOff>978493</xdr:colOff>
      <xdr:row>41</xdr:row>
      <xdr:rowOff>644072</xdr:rowOff>
    </xdr:to>
    <xdr:pic>
      <xdr:nvPicPr>
        <xdr:cNvPr id="303" name="图片 14" descr="图片 14"/>
        <xdr:cNvPicPr>
          <a:picLocks noChangeAspect="1"/>
        </xdr:cNvPicPr>
      </xdr:nvPicPr>
      <xdr:blipFill>
        <a:blip r:embed="rId26">
          <a:extLst/>
        </a:blip>
        <a:stretch>
          <a:fillRect/>
        </a:stretch>
      </xdr:blipFill>
      <xdr:spPr>
        <a:xfrm>
          <a:off x="827314" y="29790572"/>
          <a:ext cx="824279" cy="5715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163285</xdr:colOff>
      <xdr:row>42</xdr:row>
      <xdr:rowOff>81641</xdr:rowOff>
    </xdr:from>
    <xdr:to>
      <xdr:col>2</xdr:col>
      <xdr:colOff>1016000</xdr:colOff>
      <xdr:row>42</xdr:row>
      <xdr:rowOff>684228</xdr:rowOff>
    </xdr:to>
    <xdr:pic>
      <xdr:nvPicPr>
        <xdr:cNvPr id="304" name="图片 15" descr="图片 15"/>
        <xdr:cNvPicPr>
          <a:picLocks noChangeAspect="1"/>
        </xdr:cNvPicPr>
      </xdr:nvPicPr>
      <xdr:blipFill>
        <a:blip r:embed="rId27">
          <a:extLst/>
        </a:blip>
        <a:stretch>
          <a:fillRect/>
        </a:stretch>
      </xdr:blipFill>
      <xdr:spPr>
        <a:xfrm>
          <a:off x="836384" y="30485441"/>
          <a:ext cx="852716" cy="60258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199569</xdr:colOff>
      <xdr:row>43</xdr:row>
      <xdr:rowOff>45358</xdr:rowOff>
    </xdr:from>
    <xdr:to>
      <xdr:col>2</xdr:col>
      <xdr:colOff>1007492</xdr:colOff>
      <xdr:row>43</xdr:row>
      <xdr:rowOff>562427</xdr:rowOff>
    </xdr:to>
    <xdr:pic>
      <xdr:nvPicPr>
        <xdr:cNvPr id="305" name="图片 16" descr="图片 16"/>
        <xdr:cNvPicPr>
          <a:picLocks noChangeAspect="1"/>
        </xdr:cNvPicPr>
      </xdr:nvPicPr>
      <xdr:blipFill>
        <a:blip r:embed="rId28">
          <a:extLst/>
        </a:blip>
        <a:stretch>
          <a:fillRect/>
        </a:stretch>
      </xdr:blipFill>
      <xdr:spPr>
        <a:xfrm>
          <a:off x="872669" y="31173058"/>
          <a:ext cx="807923" cy="51707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226785</xdr:colOff>
      <xdr:row>44</xdr:row>
      <xdr:rowOff>90713</xdr:rowOff>
    </xdr:from>
    <xdr:to>
      <xdr:col>2</xdr:col>
      <xdr:colOff>1065894</xdr:colOff>
      <xdr:row>44</xdr:row>
      <xdr:rowOff>762000</xdr:rowOff>
    </xdr:to>
    <xdr:pic>
      <xdr:nvPicPr>
        <xdr:cNvPr id="306" name="图片 17" descr="图片 17"/>
        <xdr:cNvPicPr>
          <a:picLocks noChangeAspect="1"/>
        </xdr:cNvPicPr>
      </xdr:nvPicPr>
      <xdr:blipFill>
        <a:blip r:embed="rId29">
          <a:extLst/>
        </a:blip>
        <a:stretch>
          <a:fillRect/>
        </a:stretch>
      </xdr:blipFill>
      <xdr:spPr>
        <a:xfrm>
          <a:off x="899884" y="31815313"/>
          <a:ext cx="839111" cy="67128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199569</xdr:colOff>
      <xdr:row>45</xdr:row>
      <xdr:rowOff>54427</xdr:rowOff>
    </xdr:from>
    <xdr:to>
      <xdr:col>2</xdr:col>
      <xdr:colOff>1152070</xdr:colOff>
      <xdr:row>45</xdr:row>
      <xdr:rowOff>956127</xdr:rowOff>
    </xdr:to>
    <xdr:pic>
      <xdr:nvPicPr>
        <xdr:cNvPr id="307" name="图片 18" descr="图片 18"/>
        <xdr:cNvPicPr>
          <a:picLocks noChangeAspect="1"/>
        </xdr:cNvPicPr>
      </xdr:nvPicPr>
      <xdr:blipFill>
        <a:blip r:embed="rId30">
          <a:extLst/>
        </a:blip>
        <a:stretch>
          <a:fillRect/>
        </a:stretch>
      </xdr:blipFill>
      <xdr:spPr>
        <a:xfrm>
          <a:off x="872669" y="32629927"/>
          <a:ext cx="952501" cy="9017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272142</xdr:colOff>
      <xdr:row>46</xdr:row>
      <xdr:rowOff>72572</xdr:rowOff>
    </xdr:from>
    <xdr:to>
      <xdr:col>2</xdr:col>
      <xdr:colOff>1028095</xdr:colOff>
      <xdr:row>46</xdr:row>
      <xdr:rowOff>616858</xdr:rowOff>
    </xdr:to>
    <xdr:pic>
      <xdr:nvPicPr>
        <xdr:cNvPr id="308" name="图片 19" descr="图片 19"/>
        <xdr:cNvPicPr>
          <a:picLocks noChangeAspect="1"/>
        </xdr:cNvPicPr>
      </xdr:nvPicPr>
      <xdr:blipFill>
        <a:blip r:embed="rId31">
          <a:extLst/>
        </a:blip>
        <a:stretch>
          <a:fillRect/>
        </a:stretch>
      </xdr:blipFill>
      <xdr:spPr>
        <a:xfrm>
          <a:off x="945242" y="33676772"/>
          <a:ext cx="755953" cy="54428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127000</xdr:colOff>
      <xdr:row>47</xdr:row>
      <xdr:rowOff>81641</xdr:rowOff>
    </xdr:from>
    <xdr:to>
      <xdr:col>2</xdr:col>
      <xdr:colOff>1360714</xdr:colOff>
      <xdr:row>47</xdr:row>
      <xdr:rowOff>969916</xdr:rowOff>
    </xdr:to>
    <xdr:pic>
      <xdr:nvPicPr>
        <xdr:cNvPr id="309" name="图片 20" descr="图片 20"/>
        <xdr:cNvPicPr>
          <a:picLocks noChangeAspect="1"/>
        </xdr:cNvPicPr>
      </xdr:nvPicPr>
      <xdr:blipFill>
        <a:blip r:embed="rId32">
          <a:extLst/>
        </a:blip>
        <a:stretch>
          <a:fillRect/>
        </a:stretch>
      </xdr:blipFill>
      <xdr:spPr>
        <a:xfrm>
          <a:off x="800100" y="34384341"/>
          <a:ext cx="1233715" cy="88827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99784</xdr:colOff>
      <xdr:row>48</xdr:row>
      <xdr:rowOff>27213</xdr:rowOff>
    </xdr:from>
    <xdr:to>
      <xdr:col>2</xdr:col>
      <xdr:colOff>1473838</xdr:colOff>
      <xdr:row>48</xdr:row>
      <xdr:rowOff>961572</xdr:rowOff>
    </xdr:to>
    <xdr:pic>
      <xdr:nvPicPr>
        <xdr:cNvPr id="310" name="图片 36" descr="图片 36"/>
        <xdr:cNvPicPr>
          <a:picLocks noChangeAspect="1"/>
        </xdr:cNvPicPr>
      </xdr:nvPicPr>
      <xdr:blipFill>
        <a:blip r:embed="rId33">
          <a:extLst/>
        </a:blip>
        <a:stretch>
          <a:fillRect/>
        </a:stretch>
      </xdr:blipFill>
      <xdr:spPr>
        <a:xfrm>
          <a:off x="772884" y="35384013"/>
          <a:ext cx="1374054" cy="93436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145142</xdr:colOff>
      <xdr:row>49</xdr:row>
      <xdr:rowOff>72572</xdr:rowOff>
    </xdr:from>
    <xdr:to>
      <xdr:col>2</xdr:col>
      <xdr:colOff>1453521</xdr:colOff>
      <xdr:row>49</xdr:row>
      <xdr:rowOff>979713</xdr:rowOff>
    </xdr:to>
    <xdr:pic>
      <xdr:nvPicPr>
        <xdr:cNvPr id="311" name="图片 37" descr="图片 37"/>
        <xdr:cNvPicPr>
          <a:picLocks noChangeAspect="1"/>
        </xdr:cNvPicPr>
      </xdr:nvPicPr>
      <xdr:blipFill>
        <a:blip r:embed="rId34">
          <a:extLst/>
        </a:blip>
        <a:stretch>
          <a:fillRect/>
        </a:stretch>
      </xdr:blipFill>
      <xdr:spPr>
        <a:xfrm>
          <a:off x="818242" y="36508872"/>
          <a:ext cx="1308379" cy="90714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154212</xdr:colOff>
      <xdr:row>50</xdr:row>
      <xdr:rowOff>45358</xdr:rowOff>
    </xdr:from>
    <xdr:to>
      <xdr:col>2</xdr:col>
      <xdr:colOff>1464529</xdr:colOff>
      <xdr:row>50</xdr:row>
      <xdr:rowOff>988786</xdr:rowOff>
    </xdr:to>
    <xdr:pic>
      <xdr:nvPicPr>
        <xdr:cNvPr id="312" name="图片 38" descr="图片 38"/>
        <xdr:cNvPicPr>
          <a:picLocks noChangeAspect="1"/>
        </xdr:cNvPicPr>
      </xdr:nvPicPr>
      <xdr:blipFill>
        <a:blip r:embed="rId35">
          <a:extLst/>
        </a:blip>
        <a:stretch>
          <a:fillRect/>
        </a:stretch>
      </xdr:blipFill>
      <xdr:spPr>
        <a:xfrm>
          <a:off x="827312" y="37497658"/>
          <a:ext cx="1310318" cy="94342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190499</xdr:colOff>
      <xdr:row>51</xdr:row>
      <xdr:rowOff>45355</xdr:rowOff>
    </xdr:from>
    <xdr:to>
      <xdr:col>2</xdr:col>
      <xdr:colOff>1538377</xdr:colOff>
      <xdr:row>51</xdr:row>
      <xdr:rowOff>997855</xdr:rowOff>
    </xdr:to>
    <xdr:pic>
      <xdr:nvPicPr>
        <xdr:cNvPr id="313" name="图片 46" descr="图片 46"/>
        <xdr:cNvPicPr>
          <a:picLocks noChangeAspect="1"/>
        </xdr:cNvPicPr>
      </xdr:nvPicPr>
      <xdr:blipFill>
        <a:blip r:embed="rId36">
          <a:extLst/>
        </a:blip>
        <a:stretch>
          <a:fillRect/>
        </a:stretch>
      </xdr:blipFill>
      <xdr:spPr>
        <a:xfrm>
          <a:off x="863599" y="38513655"/>
          <a:ext cx="1347879" cy="9525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81642</xdr:colOff>
      <xdr:row>52</xdr:row>
      <xdr:rowOff>45358</xdr:rowOff>
    </xdr:from>
    <xdr:to>
      <xdr:col>2</xdr:col>
      <xdr:colOff>1485783</xdr:colOff>
      <xdr:row>52</xdr:row>
      <xdr:rowOff>925286</xdr:rowOff>
    </xdr:to>
    <xdr:pic>
      <xdr:nvPicPr>
        <xdr:cNvPr id="314" name="图片 47" descr="图片 47"/>
        <xdr:cNvPicPr>
          <a:picLocks noChangeAspect="1"/>
        </xdr:cNvPicPr>
      </xdr:nvPicPr>
      <xdr:blipFill>
        <a:blip r:embed="rId37">
          <a:extLst/>
        </a:blip>
        <a:stretch>
          <a:fillRect/>
        </a:stretch>
      </xdr:blipFill>
      <xdr:spPr>
        <a:xfrm>
          <a:off x="754742" y="39542358"/>
          <a:ext cx="1404141" cy="87992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181427</xdr:colOff>
      <xdr:row>53</xdr:row>
      <xdr:rowOff>54427</xdr:rowOff>
    </xdr:from>
    <xdr:to>
      <xdr:col>2</xdr:col>
      <xdr:colOff>1514926</xdr:colOff>
      <xdr:row>53</xdr:row>
      <xdr:rowOff>1174567</xdr:rowOff>
    </xdr:to>
    <xdr:pic>
      <xdr:nvPicPr>
        <xdr:cNvPr id="315" name="图片 49" descr="图片 49"/>
        <xdr:cNvPicPr>
          <a:picLocks noChangeAspect="1"/>
        </xdr:cNvPicPr>
      </xdr:nvPicPr>
      <xdr:blipFill>
        <a:blip r:embed="rId38">
          <a:extLst/>
        </a:blip>
        <a:stretch>
          <a:fillRect/>
        </a:stretch>
      </xdr:blipFill>
      <xdr:spPr>
        <a:xfrm>
          <a:off x="854527" y="40516627"/>
          <a:ext cx="1333500" cy="112014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90713</xdr:colOff>
      <xdr:row>54</xdr:row>
      <xdr:rowOff>54427</xdr:rowOff>
    </xdr:from>
    <xdr:to>
      <xdr:col>2</xdr:col>
      <xdr:colOff>1678214</xdr:colOff>
      <xdr:row>54</xdr:row>
      <xdr:rowOff>1366760</xdr:rowOff>
    </xdr:to>
    <xdr:pic>
      <xdr:nvPicPr>
        <xdr:cNvPr id="316" name="图片 50" descr="图片 50"/>
        <xdr:cNvPicPr>
          <a:picLocks noChangeAspect="1"/>
        </xdr:cNvPicPr>
      </xdr:nvPicPr>
      <xdr:blipFill>
        <a:blip r:embed="rId39">
          <a:extLst/>
        </a:blip>
        <a:stretch>
          <a:fillRect/>
        </a:stretch>
      </xdr:blipFill>
      <xdr:spPr>
        <a:xfrm>
          <a:off x="763813" y="41723127"/>
          <a:ext cx="1587501" cy="131233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81642</xdr:colOff>
      <xdr:row>55</xdr:row>
      <xdr:rowOff>72569</xdr:rowOff>
    </xdr:from>
    <xdr:to>
      <xdr:col>2</xdr:col>
      <xdr:colOff>1505856</xdr:colOff>
      <xdr:row>55</xdr:row>
      <xdr:rowOff>1135983</xdr:rowOff>
    </xdr:to>
    <xdr:pic>
      <xdr:nvPicPr>
        <xdr:cNvPr id="317" name="图片 51" descr="图片 51"/>
        <xdr:cNvPicPr>
          <a:picLocks noChangeAspect="1"/>
        </xdr:cNvPicPr>
      </xdr:nvPicPr>
      <xdr:blipFill>
        <a:blip r:embed="rId40">
          <a:extLst/>
        </a:blip>
        <a:stretch>
          <a:fillRect/>
        </a:stretch>
      </xdr:blipFill>
      <xdr:spPr>
        <a:xfrm>
          <a:off x="754742" y="43189069"/>
          <a:ext cx="1424214" cy="106341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72572</xdr:colOff>
      <xdr:row>56</xdr:row>
      <xdr:rowOff>90716</xdr:rowOff>
    </xdr:from>
    <xdr:to>
      <xdr:col>2</xdr:col>
      <xdr:colOff>1215571</xdr:colOff>
      <xdr:row>56</xdr:row>
      <xdr:rowOff>913674</xdr:rowOff>
    </xdr:to>
    <xdr:pic>
      <xdr:nvPicPr>
        <xdr:cNvPr id="318" name="图片 52" descr="图片 52"/>
        <xdr:cNvPicPr>
          <a:picLocks noChangeAspect="1"/>
        </xdr:cNvPicPr>
      </xdr:nvPicPr>
      <xdr:blipFill>
        <a:blip r:embed="rId41">
          <a:extLst/>
        </a:blip>
        <a:stretch>
          <a:fillRect/>
        </a:stretch>
      </xdr:blipFill>
      <xdr:spPr>
        <a:xfrm>
          <a:off x="745672" y="44388316"/>
          <a:ext cx="1142999" cy="82295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45354</xdr:colOff>
      <xdr:row>57</xdr:row>
      <xdr:rowOff>54427</xdr:rowOff>
    </xdr:from>
    <xdr:to>
      <xdr:col>2</xdr:col>
      <xdr:colOff>1637394</xdr:colOff>
      <xdr:row>57</xdr:row>
      <xdr:rowOff>1115786</xdr:rowOff>
    </xdr:to>
    <xdr:pic>
      <xdr:nvPicPr>
        <xdr:cNvPr id="319" name="图片 59" descr="图片 59"/>
        <xdr:cNvPicPr>
          <a:picLocks noChangeAspect="1"/>
        </xdr:cNvPicPr>
      </xdr:nvPicPr>
      <xdr:blipFill>
        <a:blip r:embed="rId42">
          <a:extLst/>
        </a:blip>
        <a:stretch>
          <a:fillRect/>
        </a:stretch>
      </xdr:blipFill>
      <xdr:spPr>
        <a:xfrm>
          <a:off x="718454" y="45329927"/>
          <a:ext cx="1592041" cy="106136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126998</xdr:colOff>
      <xdr:row>58</xdr:row>
      <xdr:rowOff>54427</xdr:rowOff>
    </xdr:from>
    <xdr:to>
      <xdr:col>2</xdr:col>
      <xdr:colOff>1119954</xdr:colOff>
      <xdr:row>58</xdr:row>
      <xdr:rowOff>544286</xdr:rowOff>
    </xdr:to>
    <xdr:pic>
      <xdr:nvPicPr>
        <xdr:cNvPr id="320" name="图片 61" descr="图片 61"/>
        <xdr:cNvPicPr>
          <a:picLocks noChangeAspect="1"/>
        </xdr:cNvPicPr>
      </xdr:nvPicPr>
      <xdr:blipFill>
        <a:blip r:embed="rId43">
          <a:extLst/>
        </a:blip>
        <a:stretch>
          <a:fillRect/>
        </a:stretch>
      </xdr:blipFill>
      <xdr:spPr>
        <a:xfrm>
          <a:off x="800098" y="46536427"/>
          <a:ext cx="992957" cy="48986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72569</xdr:colOff>
      <xdr:row>59</xdr:row>
      <xdr:rowOff>54427</xdr:rowOff>
    </xdr:from>
    <xdr:to>
      <xdr:col>2</xdr:col>
      <xdr:colOff>1398396</xdr:colOff>
      <xdr:row>59</xdr:row>
      <xdr:rowOff>743858</xdr:rowOff>
    </xdr:to>
    <xdr:pic>
      <xdr:nvPicPr>
        <xdr:cNvPr id="321" name="图片 62" descr="图片 62"/>
        <xdr:cNvPicPr>
          <a:picLocks noChangeAspect="1"/>
        </xdr:cNvPicPr>
      </xdr:nvPicPr>
      <xdr:blipFill>
        <a:blip r:embed="rId44">
          <a:extLst/>
        </a:blip>
        <a:stretch>
          <a:fillRect/>
        </a:stretch>
      </xdr:blipFill>
      <xdr:spPr>
        <a:xfrm>
          <a:off x="745669" y="47247627"/>
          <a:ext cx="1325828" cy="68943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36286</xdr:colOff>
      <xdr:row>60</xdr:row>
      <xdr:rowOff>45355</xdr:rowOff>
    </xdr:from>
    <xdr:to>
      <xdr:col>2</xdr:col>
      <xdr:colOff>1677150</xdr:colOff>
      <xdr:row>60</xdr:row>
      <xdr:rowOff>789213</xdr:rowOff>
    </xdr:to>
    <xdr:pic>
      <xdr:nvPicPr>
        <xdr:cNvPr id="322" name="图片 63" descr="图片 63"/>
        <xdr:cNvPicPr>
          <a:picLocks noChangeAspect="1"/>
        </xdr:cNvPicPr>
      </xdr:nvPicPr>
      <xdr:blipFill>
        <a:blip r:embed="rId45">
          <a:extLst/>
        </a:blip>
        <a:stretch>
          <a:fillRect/>
        </a:stretch>
      </xdr:blipFill>
      <xdr:spPr>
        <a:xfrm>
          <a:off x="709386" y="48064055"/>
          <a:ext cx="1640865" cy="74385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63501</xdr:colOff>
      <xdr:row>61</xdr:row>
      <xdr:rowOff>81641</xdr:rowOff>
    </xdr:from>
    <xdr:to>
      <xdr:col>2</xdr:col>
      <xdr:colOff>1143001</xdr:colOff>
      <xdr:row>61</xdr:row>
      <xdr:rowOff>448673</xdr:rowOff>
    </xdr:to>
    <xdr:pic>
      <xdr:nvPicPr>
        <xdr:cNvPr id="323" name="图片 66" descr="图片 66"/>
        <xdr:cNvPicPr>
          <a:picLocks noChangeAspect="1"/>
        </xdr:cNvPicPr>
      </xdr:nvPicPr>
      <xdr:blipFill>
        <a:blip r:embed="rId46">
          <a:extLst/>
        </a:blip>
        <a:stretch>
          <a:fillRect/>
        </a:stretch>
      </xdr:blipFill>
      <xdr:spPr>
        <a:xfrm>
          <a:off x="736601" y="48938541"/>
          <a:ext cx="1079501" cy="36703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54427</xdr:colOff>
      <xdr:row>62</xdr:row>
      <xdr:rowOff>45358</xdr:rowOff>
    </xdr:from>
    <xdr:to>
      <xdr:col>2</xdr:col>
      <xdr:colOff>1406071</xdr:colOff>
      <xdr:row>62</xdr:row>
      <xdr:rowOff>513925</xdr:rowOff>
    </xdr:to>
    <xdr:pic>
      <xdr:nvPicPr>
        <xdr:cNvPr id="324" name="图片 67" descr="图片 67"/>
        <xdr:cNvPicPr>
          <a:picLocks noChangeAspect="1"/>
        </xdr:cNvPicPr>
      </xdr:nvPicPr>
      <xdr:blipFill>
        <a:blip r:embed="rId47">
          <a:extLst/>
        </a:blip>
        <a:stretch>
          <a:fillRect/>
        </a:stretch>
      </xdr:blipFill>
      <xdr:spPr>
        <a:xfrm>
          <a:off x="727527" y="49384858"/>
          <a:ext cx="1351644" cy="46856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54427</xdr:colOff>
      <xdr:row>63</xdr:row>
      <xdr:rowOff>63500</xdr:rowOff>
    </xdr:from>
    <xdr:to>
      <xdr:col>2</xdr:col>
      <xdr:colOff>1651787</xdr:colOff>
      <xdr:row>63</xdr:row>
      <xdr:rowOff>553355</xdr:rowOff>
    </xdr:to>
    <xdr:pic>
      <xdr:nvPicPr>
        <xdr:cNvPr id="325" name="图片 68" descr="图片 68"/>
        <xdr:cNvPicPr>
          <a:picLocks noChangeAspect="1"/>
        </xdr:cNvPicPr>
      </xdr:nvPicPr>
      <xdr:blipFill>
        <a:blip r:embed="rId48">
          <a:extLst/>
        </a:blip>
        <a:stretch>
          <a:fillRect/>
        </a:stretch>
      </xdr:blipFill>
      <xdr:spPr>
        <a:xfrm>
          <a:off x="727527" y="49974500"/>
          <a:ext cx="1597360" cy="48985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108857</xdr:colOff>
      <xdr:row>64</xdr:row>
      <xdr:rowOff>81644</xdr:rowOff>
    </xdr:from>
    <xdr:to>
      <xdr:col>2</xdr:col>
      <xdr:colOff>961570</xdr:colOff>
      <xdr:row>64</xdr:row>
      <xdr:rowOff>581899</xdr:rowOff>
    </xdr:to>
    <xdr:pic>
      <xdr:nvPicPr>
        <xdr:cNvPr id="326" name="图片 70" descr="图片 70"/>
        <xdr:cNvPicPr>
          <a:picLocks noChangeAspect="1"/>
        </xdr:cNvPicPr>
      </xdr:nvPicPr>
      <xdr:blipFill>
        <a:blip r:embed="rId49">
          <a:extLst/>
        </a:blip>
        <a:stretch>
          <a:fillRect/>
        </a:stretch>
      </xdr:blipFill>
      <xdr:spPr>
        <a:xfrm>
          <a:off x="781957" y="50576844"/>
          <a:ext cx="852713" cy="50025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117927</xdr:colOff>
      <xdr:row>65</xdr:row>
      <xdr:rowOff>54427</xdr:rowOff>
    </xdr:from>
    <xdr:to>
      <xdr:col>2</xdr:col>
      <xdr:colOff>1437407</xdr:colOff>
      <xdr:row>65</xdr:row>
      <xdr:rowOff>635000</xdr:rowOff>
    </xdr:to>
    <xdr:pic>
      <xdr:nvPicPr>
        <xdr:cNvPr id="327" name="图片 71" descr="图片 71"/>
        <xdr:cNvPicPr>
          <a:picLocks noChangeAspect="1"/>
        </xdr:cNvPicPr>
      </xdr:nvPicPr>
      <xdr:blipFill>
        <a:blip r:embed="rId50">
          <a:extLst/>
        </a:blip>
        <a:stretch>
          <a:fillRect/>
        </a:stretch>
      </xdr:blipFill>
      <xdr:spPr>
        <a:xfrm>
          <a:off x="791027" y="51146527"/>
          <a:ext cx="1319481" cy="58057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72572</xdr:colOff>
      <xdr:row>66</xdr:row>
      <xdr:rowOff>63500</xdr:rowOff>
    </xdr:from>
    <xdr:to>
      <xdr:col>2</xdr:col>
      <xdr:colOff>1365250</xdr:colOff>
      <xdr:row>66</xdr:row>
      <xdr:rowOff>408216</xdr:rowOff>
    </xdr:to>
    <xdr:pic>
      <xdr:nvPicPr>
        <xdr:cNvPr id="328" name="图片 72" descr="图片 72"/>
        <xdr:cNvPicPr>
          <a:picLocks noChangeAspect="1"/>
        </xdr:cNvPicPr>
      </xdr:nvPicPr>
      <xdr:blipFill>
        <a:blip r:embed="rId51">
          <a:extLst/>
        </a:blip>
        <a:stretch>
          <a:fillRect/>
        </a:stretch>
      </xdr:blipFill>
      <xdr:spPr>
        <a:xfrm>
          <a:off x="745672" y="51828700"/>
          <a:ext cx="1292678" cy="34471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99784</xdr:colOff>
      <xdr:row>67</xdr:row>
      <xdr:rowOff>102325</xdr:rowOff>
    </xdr:from>
    <xdr:to>
      <xdr:col>2</xdr:col>
      <xdr:colOff>1504236</xdr:colOff>
      <xdr:row>67</xdr:row>
      <xdr:rowOff>435427</xdr:rowOff>
    </xdr:to>
    <xdr:pic>
      <xdr:nvPicPr>
        <xdr:cNvPr id="329" name="图片 73" descr="图片 73"/>
        <xdr:cNvPicPr>
          <a:picLocks noChangeAspect="1"/>
        </xdr:cNvPicPr>
      </xdr:nvPicPr>
      <xdr:blipFill>
        <a:blip r:embed="rId52">
          <a:extLst/>
        </a:blip>
        <a:srcRect l="0" t="41672" r="0" b="3635"/>
        <a:stretch>
          <a:fillRect/>
        </a:stretch>
      </xdr:blipFill>
      <xdr:spPr>
        <a:xfrm>
          <a:off x="772884" y="52375525"/>
          <a:ext cx="1404453" cy="33310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18142</xdr:colOff>
      <xdr:row>68</xdr:row>
      <xdr:rowOff>54427</xdr:rowOff>
    </xdr:from>
    <xdr:to>
      <xdr:col>2</xdr:col>
      <xdr:colOff>1630839</xdr:colOff>
      <xdr:row>68</xdr:row>
      <xdr:rowOff>635000</xdr:rowOff>
    </xdr:to>
    <xdr:pic>
      <xdr:nvPicPr>
        <xdr:cNvPr id="330" name="图片 74" descr="图片 74"/>
        <xdr:cNvPicPr>
          <a:picLocks noChangeAspect="1"/>
        </xdr:cNvPicPr>
      </xdr:nvPicPr>
      <xdr:blipFill>
        <a:blip r:embed="rId53">
          <a:extLst/>
        </a:blip>
        <a:stretch>
          <a:fillRect/>
        </a:stretch>
      </xdr:blipFill>
      <xdr:spPr>
        <a:xfrm>
          <a:off x="691242" y="52810227"/>
          <a:ext cx="1612698" cy="58057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63498</xdr:colOff>
      <xdr:row>69</xdr:row>
      <xdr:rowOff>18144</xdr:rowOff>
    </xdr:from>
    <xdr:to>
      <xdr:col>2</xdr:col>
      <xdr:colOff>1701399</xdr:colOff>
      <xdr:row>69</xdr:row>
      <xdr:rowOff>607783</xdr:rowOff>
    </xdr:to>
    <xdr:pic>
      <xdr:nvPicPr>
        <xdr:cNvPr id="331" name="图片 75" descr="图片 75"/>
        <xdr:cNvPicPr>
          <a:picLocks noChangeAspect="1"/>
        </xdr:cNvPicPr>
      </xdr:nvPicPr>
      <xdr:blipFill>
        <a:blip r:embed="rId54">
          <a:extLst/>
        </a:blip>
        <a:stretch>
          <a:fillRect/>
        </a:stretch>
      </xdr:blipFill>
      <xdr:spPr>
        <a:xfrm>
          <a:off x="736598" y="53485144"/>
          <a:ext cx="1637902" cy="58964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36284</xdr:colOff>
      <xdr:row>70</xdr:row>
      <xdr:rowOff>36283</xdr:rowOff>
    </xdr:from>
    <xdr:to>
      <xdr:col>2</xdr:col>
      <xdr:colOff>1691825</xdr:colOff>
      <xdr:row>70</xdr:row>
      <xdr:rowOff>698500</xdr:rowOff>
    </xdr:to>
    <xdr:pic>
      <xdr:nvPicPr>
        <xdr:cNvPr id="332" name="图片 76" descr="图片 76"/>
        <xdr:cNvPicPr>
          <a:picLocks noChangeAspect="1"/>
        </xdr:cNvPicPr>
      </xdr:nvPicPr>
      <xdr:blipFill>
        <a:blip r:embed="rId55">
          <a:extLst/>
        </a:blip>
        <a:stretch>
          <a:fillRect/>
        </a:stretch>
      </xdr:blipFill>
      <xdr:spPr>
        <a:xfrm>
          <a:off x="709384" y="54214483"/>
          <a:ext cx="1655542" cy="66221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18142</xdr:colOff>
      <xdr:row>71</xdr:row>
      <xdr:rowOff>63500</xdr:rowOff>
    </xdr:from>
    <xdr:to>
      <xdr:col>2</xdr:col>
      <xdr:colOff>1692868</xdr:colOff>
      <xdr:row>71</xdr:row>
      <xdr:rowOff>498927</xdr:rowOff>
    </xdr:to>
    <xdr:pic>
      <xdr:nvPicPr>
        <xdr:cNvPr id="333" name="图片 77" descr="图片 77"/>
        <xdr:cNvPicPr>
          <a:picLocks noChangeAspect="1"/>
        </xdr:cNvPicPr>
      </xdr:nvPicPr>
      <xdr:blipFill>
        <a:blip r:embed="rId56">
          <a:extLst/>
        </a:blip>
        <a:stretch>
          <a:fillRect/>
        </a:stretch>
      </xdr:blipFill>
      <xdr:spPr>
        <a:xfrm>
          <a:off x="691242" y="54991000"/>
          <a:ext cx="1674727" cy="43542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108414</xdr:colOff>
      <xdr:row>3</xdr:row>
      <xdr:rowOff>69694</xdr:rowOff>
    </xdr:from>
    <xdr:to>
      <xdr:col>2</xdr:col>
      <xdr:colOff>1226013</xdr:colOff>
      <xdr:row>3</xdr:row>
      <xdr:rowOff>361794</xdr:rowOff>
    </xdr:to>
    <xdr:pic>
      <xdr:nvPicPr>
        <xdr:cNvPr id="334" name="图片 2" descr="图片 2"/>
        <xdr:cNvPicPr>
          <a:picLocks noChangeAspect="1"/>
        </xdr:cNvPicPr>
      </xdr:nvPicPr>
      <xdr:blipFill>
        <a:blip r:embed="rId57">
          <a:extLst/>
        </a:blip>
        <a:stretch>
          <a:fillRect/>
        </a:stretch>
      </xdr:blipFill>
      <xdr:spPr>
        <a:xfrm>
          <a:off x="781514" y="1199994"/>
          <a:ext cx="1117599" cy="2921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61951</xdr:colOff>
      <xdr:row>4</xdr:row>
      <xdr:rowOff>46463</xdr:rowOff>
    </xdr:from>
    <xdr:to>
      <xdr:col>2</xdr:col>
      <xdr:colOff>1522452</xdr:colOff>
      <xdr:row>4</xdr:row>
      <xdr:rowOff>338563</xdr:rowOff>
    </xdr:to>
    <xdr:pic>
      <xdr:nvPicPr>
        <xdr:cNvPr id="335" name="图片 3" descr="图片 3"/>
        <xdr:cNvPicPr>
          <a:picLocks noChangeAspect="1"/>
        </xdr:cNvPicPr>
      </xdr:nvPicPr>
      <xdr:blipFill>
        <a:blip r:embed="rId58">
          <a:extLst/>
        </a:blip>
        <a:stretch>
          <a:fillRect/>
        </a:stretch>
      </xdr:blipFill>
      <xdr:spPr>
        <a:xfrm>
          <a:off x="735051" y="1862563"/>
          <a:ext cx="1460501" cy="2921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23229</xdr:colOff>
      <xdr:row>5</xdr:row>
      <xdr:rowOff>54205</xdr:rowOff>
    </xdr:from>
    <xdr:to>
      <xdr:col>2</xdr:col>
      <xdr:colOff>2039666</xdr:colOff>
      <xdr:row>5</xdr:row>
      <xdr:rowOff>371706</xdr:rowOff>
    </xdr:to>
    <xdr:pic>
      <xdr:nvPicPr>
        <xdr:cNvPr id="336" name="图片 4" descr="图片 4"/>
        <xdr:cNvPicPr>
          <a:picLocks noChangeAspect="1"/>
        </xdr:cNvPicPr>
      </xdr:nvPicPr>
      <xdr:blipFill>
        <a:blip r:embed="rId59">
          <a:extLst/>
        </a:blip>
        <a:stretch>
          <a:fillRect/>
        </a:stretch>
      </xdr:blipFill>
      <xdr:spPr>
        <a:xfrm>
          <a:off x="696329" y="2556105"/>
          <a:ext cx="2016438" cy="3175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46463</xdr:colOff>
      <xdr:row>6</xdr:row>
      <xdr:rowOff>69694</xdr:rowOff>
    </xdr:from>
    <xdr:to>
      <xdr:col>2</xdr:col>
      <xdr:colOff>2151798</xdr:colOff>
      <xdr:row>6</xdr:row>
      <xdr:rowOff>387194</xdr:rowOff>
    </xdr:to>
    <xdr:pic>
      <xdr:nvPicPr>
        <xdr:cNvPr id="337" name="图片 5" descr="图片 5"/>
        <xdr:cNvPicPr>
          <a:picLocks noChangeAspect="1"/>
        </xdr:cNvPicPr>
      </xdr:nvPicPr>
      <xdr:blipFill>
        <a:blip r:embed="rId60">
          <a:extLst/>
        </a:blip>
        <a:stretch>
          <a:fillRect/>
        </a:stretch>
      </xdr:blipFill>
      <xdr:spPr>
        <a:xfrm>
          <a:off x="719563" y="3257394"/>
          <a:ext cx="2105335" cy="3175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7742</xdr:colOff>
      <xdr:row>7</xdr:row>
      <xdr:rowOff>46463</xdr:rowOff>
    </xdr:from>
    <xdr:to>
      <xdr:col>2</xdr:col>
      <xdr:colOff>1808278</xdr:colOff>
      <xdr:row>7</xdr:row>
      <xdr:rowOff>414763</xdr:rowOff>
    </xdr:to>
    <xdr:pic>
      <xdr:nvPicPr>
        <xdr:cNvPr id="338" name="图片 6" descr="图片 6"/>
        <xdr:cNvPicPr>
          <a:picLocks noChangeAspect="1"/>
        </xdr:cNvPicPr>
      </xdr:nvPicPr>
      <xdr:blipFill>
        <a:blip r:embed="rId61">
          <a:extLst/>
        </a:blip>
        <a:stretch>
          <a:fillRect/>
        </a:stretch>
      </xdr:blipFill>
      <xdr:spPr>
        <a:xfrm>
          <a:off x="680842" y="3919963"/>
          <a:ext cx="1800537" cy="3683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78327</xdr:colOff>
      <xdr:row>8</xdr:row>
      <xdr:rowOff>50351</xdr:rowOff>
    </xdr:from>
    <xdr:to>
      <xdr:col>2</xdr:col>
      <xdr:colOff>1157827</xdr:colOff>
      <xdr:row>8</xdr:row>
      <xdr:rowOff>329751</xdr:rowOff>
    </xdr:to>
    <xdr:pic>
      <xdr:nvPicPr>
        <xdr:cNvPr id="339" name="图片 7" descr="图片 7"/>
        <xdr:cNvPicPr>
          <a:picLocks noChangeAspect="1"/>
        </xdr:cNvPicPr>
      </xdr:nvPicPr>
      <xdr:blipFill>
        <a:blip r:embed="rId62">
          <a:extLst/>
        </a:blip>
        <a:stretch>
          <a:fillRect/>
        </a:stretch>
      </xdr:blipFill>
      <xdr:spPr>
        <a:xfrm>
          <a:off x="751427" y="4609651"/>
          <a:ext cx="1079501" cy="2794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78325</xdr:colOff>
      <xdr:row>9</xdr:row>
      <xdr:rowOff>44756</xdr:rowOff>
    </xdr:from>
    <xdr:to>
      <xdr:col>2</xdr:col>
      <xdr:colOff>1488026</xdr:colOff>
      <xdr:row>9</xdr:row>
      <xdr:rowOff>311456</xdr:rowOff>
    </xdr:to>
    <xdr:pic>
      <xdr:nvPicPr>
        <xdr:cNvPr id="340" name="图片 8" descr="图片 8"/>
        <xdr:cNvPicPr>
          <a:picLocks noChangeAspect="1"/>
        </xdr:cNvPicPr>
      </xdr:nvPicPr>
      <xdr:blipFill>
        <a:blip r:embed="rId63">
          <a:extLst/>
        </a:blip>
        <a:stretch>
          <a:fillRect/>
        </a:stretch>
      </xdr:blipFill>
      <xdr:spPr>
        <a:xfrm>
          <a:off x="751425" y="5289856"/>
          <a:ext cx="1409701" cy="2667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5595</xdr:colOff>
      <xdr:row>10</xdr:row>
      <xdr:rowOff>33566</xdr:rowOff>
    </xdr:from>
    <xdr:to>
      <xdr:col>2</xdr:col>
      <xdr:colOff>1999495</xdr:colOff>
      <xdr:row>10</xdr:row>
      <xdr:rowOff>338366</xdr:rowOff>
    </xdr:to>
    <xdr:pic>
      <xdr:nvPicPr>
        <xdr:cNvPr id="341" name="图片 9" descr="图片 9"/>
        <xdr:cNvPicPr>
          <a:picLocks noChangeAspect="1"/>
        </xdr:cNvPicPr>
      </xdr:nvPicPr>
      <xdr:blipFill>
        <a:blip r:embed="rId64">
          <a:extLst/>
        </a:blip>
        <a:stretch>
          <a:fillRect/>
        </a:stretch>
      </xdr:blipFill>
      <xdr:spPr>
        <a:xfrm>
          <a:off x="678695" y="5964466"/>
          <a:ext cx="1993901" cy="3048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39163</xdr:colOff>
      <xdr:row>11</xdr:row>
      <xdr:rowOff>27971</xdr:rowOff>
    </xdr:from>
    <xdr:to>
      <xdr:col>2</xdr:col>
      <xdr:colOff>2058463</xdr:colOff>
      <xdr:row>11</xdr:row>
      <xdr:rowOff>320071</xdr:rowOff>
    </xdr:to>
    <xdr:pic>
      <xdr:nvPicPr>
        <xdr:cNvPr id="342" name="图片 12" descr="图片 12"/>
        <xdr:cNvPicPr>
          <a:picLocks noChangeAspect="1"/>
        </xdr:cNvPicPr>
      </xdr:nvPicPr>
      <xdr:blipFill>
        <a:blip r:embed="rId65">
          <a:extLst/>
        </a:blip>
        <a:stretch>
          <a:fillRect/>
        </a:stretch>
      </xdr:blipFill>
      <xdr:spPr>
        <a:xfrm>
          <a:off x="712263" y="6644671"/>
          <a:ext cx="2019301" cy="2921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55947</xdr:colOff>
      <xdr:row>12</xdr:row>
      <xdr:rowOff>44756</xdr:rowOff>
    </xdr:from>
    <xdr:to>
      <xdr:col>2</xdr:col>
      <xdr:colOff>1440248</xdr:colOff>
      <xdr:row>12</xdr:row>
      <xdr:rowOff>349556</xdr:rowOff>
    </xdr:to>
    <xdr:pic>
      <xdr:nvPicPr>
        <xdr:cNvPr id="343" name="图片 48" descr="图片 48"/>
        <xdr:cNvPicPr>
          <a:picLocks noChangeAspect="1"/>
        </xdr:cNvPicPr>
      </xdr:nvPicPr>
      <xdr:blipFill>
        <a:blip r:embed="rId66">
          <a:extLst/>
        </a:blip>
        <a:stretch>
          <a:fillRect/>
        </a:stretch>
      </xdr:blipFill>
      <xdr:spPr>
        <a:xfrm>
          <a:off x="729047" y="7347256"/>
          <a:ext cx="1384302" cy="3048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83866</xdr:colOff>
      <xdr:row>13</xdr:row>
      <xdr:rowOff>65895</xdr:rowOff>
    </xdr:from>
    <xdr:to>
      <xdr:col>2</xdr:col>
      <xdr:colOff>1607867</xdr:colOff>
      <xdr:row>13</xdr:row>
      <xdr:rowOff>688196</xdr:rowOff>
    </xdr:to>
    <xdr:pic>
      <xdr:nvPicPr>
        <xdr:cNvPr id="344" name="图片 54" descr="图片 54"/>
        <xdr:cNvPicPr>
          <a:picLocks noChangeAspect="1"/>
        </xdr:cNvPicPr>
      </xdr:nvPicPr>
      <xdr:blipFill>
        <a:blip r:embed="rId67">
          <a:extLst/>
        </a:blip>
        <a:stretch>
          <a:fillRect/>
        </a:stretch>
      </xdr:blipFill>
      <xdr:spPr>
        <a:xfrm>
          <a:off x="756966" y="8054195"/>
          <a:ext cx="1524001" cy="6223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74762</xdr:colOff>
      <xdr:row>14</xdr:row>
      <xdr:rowOff>92733</xdr:rowOff>
    </xdr:from>
    <xdr:to>
      <xdr:col>2</xdr:col>
      <xdr:colOff>1846383</xdr:colOff>
      <xdr:row>14</xdr:row>
      <xdr:rowOff>873759</xdr:rowOff>
    </xdr:to>
    <xdr:pic>
      <xdr:nvPicPr>
        <xdr:cNvPr id="345" name="图片 55" descr="图片 55"/>
        <xdr:cNvPicPr>
          <a:picLocks noChangeAspect="1"/>
        </xdr:cNvPicPr>
      </xdr:nvPicPr>
      <xdr:blipFill>
        <a:blip r:embed="rId68">
          <a:extLst/>
        </a:blip>
        <a:stretch>
          <a:fillRect/>
        </a:stretch>
      </xdr:blipFill>
      <xdr:spPr>
        <a:xfrm>
          <a:off x="747862" y="8830333"/>
          <a:ext cx="1771621" cy="78102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104670</xdr:colOff>
      <xdr:row>15</xdr:row>
      <xdr:rowOff>76758</xdr:rowOff>
    </xdr:from>
    <xdr:to>
      <xdr:col>2</xdr:col>
      <xdr:colOff>1078779</xdr:colOff>
      <xdr:row>15</xdr:row>
      <xdr:rowOff>585461</xdr:rowOff>
    </xdr:to>
    <xdr:pic>
      <xdr:nvPicPr>
        <xdr:cNvPr id="346" name="图片 58" descr="图片 58"/>
        <xdr:cNvPicPr>
          <a:picLocks noChangeAspect="1"/>
        </xdr:cNvPicPr>
      </xdr:nvPicPr>
      <xdr:blipFill>
        <a:blip r:embed="rId69">
          <a:extLst/>
        </a:blip>
        <a:stretch>
          <a:fillRect/>
        </a:stretch>
      </xdr:blipFill>
      <xdr:spPr>
        <a:xfrm>
          <a:off x="777770" y="9703358"/>
          <a:ext cx="974110" cy="50870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62804</xdr:colOff>
      <xdr:row>16</xdr:row>
      <xdr:rowOff>76757</xdr:rowOff>
    </xdr:from>
    <xdr:to>
      <xdr:col>2</xdr:col>
      <xdr:colOff>1258454</xdr:colOff>
      <xdr:row>16</xdr:row>
      <xdr:rowOff>720566</xdr:rowOff>
    </xdr:to>
    <xdr:pic>
      <xdr:nvPicPr>
        <xdr:cNvPr id="347" name="图片 60" descr="图片 60"/>
        <xdr:cNvPicPr>
          <a:picLocks noChangeAspect="1"/>
        </xdr:cNvPicPr>
      </xdr:nvPicPr>
      <xdr:blipFill>
        <a:blip r:embed="rId70">
          <a:extLst/>
        </a:blip>
        <a:stretch>
          <a:fillRect/>
        </a:stretch>
      </xdr:blipFill>
      <xdr:spPr>
        <a:xfrm>
          <a:off x="735904" y="10401857"/>
          <a:ext cx="1195650" cy="64381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55824</xdr:colOff>
      <xdr:row>17</xdr:row>
      <xdr:rowOff>69780</xdr:rowOff>
    </xdr:from>
    <xdr:to>
      <xdr:col>2</xdr:col>
      <xdr:colOff>1371506</xdr:colOff>
      <xdr:row>17</xdr:row>
      <xdr:rowOff>774607</xdr:rowOff>
    </xdr:to>
    <xdr:pic>
      <xdr:nvPicPr>
        <xdr:cNvPr id="348" name="图片 64" descr="图片 64"/>
        <xdr:cNvPicPr>
          <a:picLocks noChangeAspect="1"/>
        </xdr:cNvPicPr>
      </xdr:nvPicPr>
      <xdr:blipFill>
        <a:blip r:embed="rId71">
          <a:extLst/>
        </a:blip>
        <a:stretch>
          <a:fillRect/>
        </a:stretch>
      </xdr:blipFill>
      <xdr:spPr>
        <a:xfrm>
          <a:off x="728924" y="11283880"/>
          <a:ext cx="1315683" cy="70482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83738</xdr:colOff>
      <xdr:row>18</xdr:row>
      <xdr:rowOff>83732</xdr:rowOff>
    </xdr:from>
    <xdr:to>
      <xdr:col>2</xdr:col>
      <xdr:colOff>1515144</xdr:colOff>
      <xdr:row>18</xdr:row>
      <xdr:rowOff>918722</xdr:rowOff>
    </xdr:to>
    <xdr:pic>
      <xdr:nvPicPr>
        <xdr:cNvPr id="349" name="图片 65" descr="图片 65"/>
        <xdr:cNvPicPr>
          <a:picLocks noChangeAspect="1"/>
        </xdr:cNvPicPr>
      </xdr:nvPicPr>
      <xdr:blipFill>
        <a:blip r:embed="rId72">
          <a:extLst/>
        </a:blip>
        <a:stretch>
          <a:fillRect/>
        </a:stretch>
      </xdr:blipFill>
      <xdr:spPr>
        <a:xfrm>
          <a:off x="756838" y="12212232"/>
          <a:ext cx="1431406" cy="83499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102303</xdr:colOff>
      <xdr:row>19</xdr:row>
      <xdr:rowOff>56103</xdr:rowOff>
    </xdr:from>
    <xdr:to>
      <xdr:col>2</xdr:col>
      <xdr:colOff>1136899</xdr:colOff>
      <xdr:row>19</xdr:row>
      <xdr:rowOff>878298</xdr:rowOff>
    </xdr:to>
    <xdr:pic>
      <xdr:nvPicPr>
        <xdr:cNvPr id="350" name="图片 79" descr="图片 79"/>
        <xdr:cNvPicPr>
          <a:picLocks noChangeAspect="1"/>
        </xdr:cNvPicPr>
      </xdr:nvPicPr>
      <xdr:blipFill>
        <a:blip r:embed="rId73">
          <a:extLst/>
        </a:blip>
        <a:stretch>
          <a:fillRect/>
        </a:stretch>
      </xdr:blipFill>
      <xdr:spPr>
        <a:xfrm rot="16200000">
          <a:off x="881603" y="13170602"/>
          <a:ext cx="822196" cy="103459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134845</xdr:colOff>
      <xdr:row>20</xdr:row>
      <xdr:rowOff>47206</xdr:rowOff>
    </xdr:from>
    <xdr:to>
      <xdr:col>2</xdr:col>
      <xdr:colOff>1326301</xdr:colOff>
      <xdr:row>20</xdr:row>
      <xdr:rowOff>686339</xdr:rowOff>
    </xdr:to>
    <xdr:pic>
      <xdr:nvPicPr>
        <xdr:cNvPr id="351" name="图片 80" descr="图片 80"/>
        <xdr:cNvPicPr>
          <a:picLocks noChangeAspect="1"/>
        </xdr:cNvPicPr>
      </xdr:nvPicPr>
      <xdr:blipFill>
        <a:blip r:embed="rId74">
          <a:extLst/>
        </a:blip>
        <a:stretch>
          <a:fillRect/>
        </a:stretch>
      </xdr:blipFill>
      <xdr:spPr>
        <a:xfrm rot="16200000">
          <a:off x="1084106" y="13969644"/>
          <a:ext cx="639134" cy="119145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118161</xdr:colOff>
      <xdr:row>21</xdr:row>
      <xdr:rowOff>42363</xdr:rowOff>
    </xdr:from>
    <xdr:to>
      <xdr:col>2</xdr:col>
      <xdr:colOff>1067367</xdr:colOff>
      <xdr:row>21</xdr:row>
      <xdr:rowOff>872086</xdr:rowOff>
    </xdr:to>
    <xdr:pic>
      <xdr:nvPicPr>
        <xdr:cNvPr id="352" name="图片 81" descr="图片 81"/>
        <xdr:cNvPicPr>
          <a:picLocks noChangeAspect="1"/>
        </xdr:cNvPicPr>
      </xdr:nvPicPr>
      <xdr:blipFill>
        <a:blip r:embed="rId75">
          <a:extLst/>
        </a:blip>
        <a:stretch>
          <a:fillRect/>
        </a:stretch>
      </xdr:blipFill>
      <xdr:spPr>
        <a:xfrm rot="16200000">
          <a:off x="851002" y="15019421"/>
          <a:ext cx="829724" cy="94920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72056</xdr:colOff>
      <xdr:row>22</xdr:row>
      <xdr:rowOff>99077</xdr:rowOff>
    </xdr:from>
    <xdr:to>
      <xdr:col>2</xdr:col>
      <xdr:colOff>2168581</xdr:colOff>
      <xdr:row>22</xdr:row>
      <xdr:rowOff>765601</xdr:rowOff>
    </xdr:to>
    <xdr:pic>
      <xdr:nvPicPr>
        <xdr:cNvPr id="353" name="图片 82" descr="图片 82"/>
        <xdr:cNvPicPr>
          <a:picLocks noChangeAspect="1"/>
        </xdr:cNvPicPr>
      </xdr:nvPicPr>
      <xdr:blipFill>
        <a:blip r:embed="rId76">
          <a:extLst/>
        </a:blip>
        <a:stretch>
          <a:fillRect/>
        </a:stretch>
      </xdr:blipFill>
      <xdr:spPr>
        <a:xfrm>
          <a:off x="745156" y="16088377"/>
          <a:ext cx="2096525" cy="66652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63049</xdr:colOff>
      <xdr:row>23</xdr:row>
      <xdr:rowOff>27021</xdr:rowOff>
    </xdr:from>
    <xdr:to>
      <xdr:col>2</xdr:col>
      <xdr:colOff>1900498</xdr:colOff>
      <xdr:row>23</xdr:row>
      <xdr:rowOff>957521</xdr:rowOff>
    </xdr:to>
    <xdr:pic>
      <xdr:nvPicPr>
        <xdr:cNvPr id="354" name="图片 83" descr="图片 83"/>
        <xdr:cNvPicPr>
          <a:picLocks noChangeAspect="1"/>
        </xdr:cNvPicPr>
      </xdr:nvPicPr>
      <xdr:blipFill>
        <a:blip r:embed="rId77">
          <a:extLst/>
        </a:blip>
        <a:stretch>
          <a:fillRect/>
        </a:stretch>
      </xdr:blipFill>
      <xdr:spPr>
        <a:xfrm>
          <a:off x="736149" y="16829121"/>
          <a:ext cx="1837449" cy="9305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45033</xdr:colOff>
      <xdr:row>24</xdr:row>
      <xdr:rowOff>45034</xdr:rowOff>
    </xdr:from>
    <xdr:to>
      <xdr:col>2</xdr:col>
      <xdr:colOff>2160065</xdr:colOff>
      <xdr:row>24</xdr:row>
      <xdr:rowOff>783617</xdr:rowOff>
    </xdr:to>
    <xdr:pic>
      <xdr:nvPicPr>
        <xdr:cNvPr id="355" name="图片 84" descr="图片 84"/>
        <xdr:cNvPicPr>
          <a:picLocks noChangeAspect="1"/>
        </xdr:cNvPicPr>
      </xdr:nvPicPr>
      <xdr:blipFill>
        <a:blip r:embed="rId78">
          <a:extLst/>
        </a:blip>
        <a:stretch>
          <a:fillRect/>
        </a:stretch>
      </xdr:blipFill>
      <xdr:spPr>
        <a:xfrm>
          <a:off x="718133" y="17875834"/>
          <a:ext cx="2115033" cy="73858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180141</xdr:colOff>
      <xdr:row>31</xdr:row>
      <xdr:rowOff>63047</xdr:rowOff>
    </xdr:from>
    <xdr:to>
      <xdr:col>2</xdr:col>
      <xdr:colOff>1594255</xdr:colOff>
      <xdr:row>31</xdr:row>
      <xdr:rowOff>686218</xdr:rowOff>
    </xdr:to>
    <xdr:pic>
      <xdr:nvPicPr>
        <xdr:cNvPr id="356" name="图片 91" descr="图片 91"/>
        <xdr:cNvPicPr>
          <a:picLocks noChangeAspect="1"/>
        </xdr:cNvPicPr>
      </xdr:nvPicPr>
      <xdr:blipFill>
        <a:blip r:embed="rId79">
          <a:extLst/>
        </a:blip>
        <a:stretch>
          <a:fillRect/>
        </a:stretch>
      </xdr:blipFill>
      <xdr:spPr>
        <a:xfrm>
          <a:off x="853241" y="22249947"/>
          <a:ext cx="1414115" cy="62317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189149</xdr:colOff>
      <xdr:row>32</xdr:row>
      <xdr:rowOff>45036</xdr:rowOff>
    </xdr:from>
    <xdr:to>
      <xdr:col>2</xdr:col>
      <xdr:colOff>1687750</xdr:colOff>
      <xdr:row>32</xdr:row>
      <xdr:rowOff>603836</xdr:rowOff>
    </xdr:to>
    <xdr:pic>
      <xdr:nvPicPr>
        <xdr:cNvPr id="357" name="图片 92" descr="图片 92"/>
        <xdr:cNvPicPr>
          <a:picLocks noChangeAspect="1"/>
        </xdr:cNvPicPr>
      </xdr:nvPicPr>
      <xdr:blipFill>
        <a:blip r:embed="rId80">
          <a:extLst/>
        </a:blip>
        <a:stretch>
          <a:fillRect/>
        </a:stretch>
      </xdr:blipFill>
      <xdr:spPr>
        <a:xfrm>
          <a:off x="862249" y="22930436"/>
          <a:ext cx="1498602" cy="5588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207164</xdr:colOff>
      <xdr:row>33</xdr:row>
      <xdr:rowOff>135106</xdr:rowOff>
    </xdr:from>
    <xdr:to>
      <xdr:col>2</xdr:col>
      <xdr:colOff>1629562</xdr:colOff>
      <xdr:row>33</xdr:row>
      <xdr:rowOff>605006</xdr:rowOff>
    </xdr:to>
    <xdr:pic>
      <xdr:nvPicPr>
        <xdr:cNvPr id="358" name="图片 93" descr="图片 93"/>
        <xdr:cNvPicPr>
          <a:picLocks noChangeAspect="1"/>
        </xdr:cNvPicPr>
      </xdr:nvPicPr>
      <xdr:blipFill>
        <a:blip r:embed="rId81">
          <a:extLst/>
        </a:blip>
        <a:stretch>
          <a:fillRect/>
        </a:stretch>
      </xdr:blipFill>
      <xdr:spPr>
        <a:xfrm>
          <a:off x="880264" y="23719006"/>
          <a:ext cx="1422398" cy="4699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45036</xdr:colOff>
      <xdr:row>34</xdr:row>
      <xdr:rowOff>54041</xdr:rowOff>
    </xdr:from>
    <xdr:to>
      <xdr:col>2</xdr:col>
      <xdr:colOff>2115136</xdr:colOff>
      <xdr:row>34</xdr:row>
      <xdr:rowOff>930340</xdr:rowOff>
    </xdr:to>
    <xdr:pic>
      <xdr:nvPicPr>
        <xdr:cNvPr id="359" name="图片 94" descr="图片 94"/>
        <xdr:cNvPicPr>
          <a:picLocks noChangeAspect="1"/>
        </xdr:cNvPicPr>
      </xdr:nvPicPr>
      <xdr:blipFill>
        <a:blip r:embed="rId82">
          <a:extLst/>
        </a:blip>
        <a:stretch>
          <a:fillRect/>
        </a:stretch>
      </xdr:blipFill>
      <xdr:spPr>
        <a:xfrm>
          <a:off x="718136" y="24336441"/>
          <a:ext cx="2070101" cy="87630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54042</xdr:colOff>
      <xdr:row>35</xdr:row>
      <xdr:rowOff>54040</xdr:rowOff>
    </xdr:from>
    <xdr:to>
      <xdr:col>2</xdr:col>
      <xdr:colOff>2047942</xdr:colOff>
      <xdr:row>35</xdr:row>
      <xdr:rowOff>841440</xdr:rowOff>
    </xdr:to>
    <xdr:pic>
      <xdr:nvPicPr>
        <xdr:cNvPr id="360" name="图片 95" descr="图片 95"/>
        <xdr:cNvPicPr>
          <a:picLocks noChangeAspect="1"/>
        </xdr:cNvPicPr>
      </xdr:nvPicPr>
      <xdr:blipFill>
        <a:blip r:embed="rId83">
          <a:extLst/>
        </a:blip>
        <a:stretch>
          <a:fillRect/>
        </a:stretch>
      </xdr:blipFill>
      <xdr:spPr>
        <a:xfrm>
          <a:off x="727142" y="25327040"/>
          <a:ext cx="1993901" cy="7874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63049</xdr:colOff>
      <xdr:row>36</xdr:row>
      <xdr:rowOff>54043</xdr:rowOff>
    </xdr:from>
    <xdr:to>
      <xdr:col>2</xdr:col>
      <xdr:colOff>2056950</xdr:colOff>
      <xdr:row>36</xdr:row>
      <xdr:rowOff>777943</xdr:rowOff>
    </xdr:to>
    <xdr:pic>
      <xdr:nvPicPr>
        <xdr:cNvPr id="361" name="图片 96" descr="图片 96"/>
        <xdr:cNvPicPr>
          <a:picLocks noChangeAspect="1"/>
        </xdr:cNvPicPr>
      </xdr:nvPicPr>
      <xdr:blipFill>
        <a:blip r:embed="rId84">
          <a:extLst/>
        </a:blip>
        <a:stretch>
          <a:fillRect/>
        </a:stretch>
      </xdr:blipFill>
      <xdr:spPr>
        <a:xfrm>
          <a:off x="736149" y="26317643"/>
          <a:ext cx="1993901" cy="7239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56760</xdr:colOff>
      <xdr:row>25</xdr:row>
      <xdr:rowOff>42571</xdr:rowOff>
    </xdr:from>
    <xdr:to>
      <xdr:col>2</xdr:col>
      <xdr:colOff>1835800</xdr:colOff>
      <xdr:row>25</xdr:row>
      <xdr:rowOff>581789</xdr:rowOff>
    </xdr:to>
    <xdr:pic>
      <xdr:nvPicPr>
        <xdr:cNvPr id="362" name="图片 56" descr="图片 56"/>
        <xdr:cNvPicPr>
          <a:picLocks noChangeAspect="1"/>
        </xdr:cNvPicPr>
      </xdr:nvPicPr>
      <xdr:blipFill>
        <a:blip r:embed="rId85">
          <a:extLst/>
        </a:blip>
        <a:stretch>
          <a:fillRect/>
        </a:stretch>
      </xdr:blipFill>
      <xdr:spPr>
        <a:xfrm>
          <a:off x="729860" y="18724271"/>
          <a:ext cx="1779040" cy="53921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78043</xdr:colOff>
      <xdr:row>26</xdr:row>
      <xdr:rowOff>78043</xdr:rowOff>
    </xdr:from>
    <xdr:to>
      <xdr:col>2</xdr:col>
      <xdr:colOff>1802123</xdr:colOff>
      <xdr:row>26</xdr:row>
      <xdr:rowOff>594692</xdr:rowOff>
    </xdr:to>
    <xdr:pic>
      <xdr:nvPicPr>
        <xdr:cNvPr id="363" name="图片 57" descr="图片 57"/>
        <xdr:cNvPicPr>
          <a:picLocks noChangeAspect="1"/>
        </xdr:cNvPicPr>
      </xdr:nvPicPr>
      <xdr:blipFill>
        <a:blip r:embed="rId86">
          <a:extLst/>
        </a:blip>
        <a:stretch>
          <a:fillRect/>
        </a:stretch>
      </xdr:blipFill>
      <xdr:spPr>
        <a:xfrm>
          <a:off x="751143" y="19356643"/>
          <a:ext cx="1724081" cy="51665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99329</xdr:colOff>
      <xdr:row>27</xdr:row>
      <xdr:rowOff>63855</xdr:rowOff>
    </xdr:from>
    <xdr:to>
      <xdr:col>2</xdr:col>
      <xdr:colOff>1794387</xdr:colOff>
      <xdr:row>27</xdr:row>
      <xdr:rowOff>553409</xdr:rowOff>
    </xdr:to>
    <xdr:pic>
      <xdr:nvPicPr>
        <xdr:cNvPr id="364" name="图片 69" descr="图片 69"/>
        <xdr:cNvPicPr>
          <a:picLocks noChangeAspect="1"/>
        </xdr:cNvPicPr>
      </xdr:nvPicPr>
      <xdr:blipFill>
        <a:blip r:embed="rId87">
          <a:extLst/>
        </a:blip>
        <a:stretch>
          <a:fillRect/>
        </a:stretch>
      </xdr:blipFill>
      <xdr:spPr>
        <a:xfrm>
          <a:off x="772429" y="19939355"/>
          <a:ext cx="1695058" cy="48955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120615</xdr:colOff>
      <xdr:row>28</xdr:row>
      <xdr:rowOff>78043</xdr:rowOff>
    </xdr:from>
    <xdr:to>
      <xdr:col>2</xdr:col>
      <xdr:colOff>1607323</xdr:colOff>
      <xdr:row>28</xdr:row>
      <xdr:rowOff>525028</xdr:rowOff>
    </xdr:to>
    <xdr:pic>
      <xdr:nvPicPr>
        <xdr:cNvPr id="365" name="图片 78" descr="图片 78"/>
        <xdr:cNvPicPr>
          <a:picLocks noChangeAspect="1"/>
        </xdr:cNvPicPr>
      </xdr:nvPicPr>
      <xdr:blipFill>
        <a:blip r:embed="rId88">
          <a:extLst/>
        </a:blip>
        <a:stretch>
          <a:fillRect/>
        </a:stretch>
      </xdr:blipFill>
      <xdr:spPr>
        <a:xfrm>
          <a:off x="793715" y="20550443"/>
          <a:ext cx="1486709" cy="44698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134803</xdr:colOff>
      <xdr:row>29</xdr:row>
      <xdr:rowOff>78043</xdr:rowOff>
    </xdr:from>
    <xdr:to>
      <xdr:col>2</xdr:col>
      <xdr:colOff>1616018</xdr:colOff>
      <xdr:row>29</xdr:row>
      <xdr:rowOff>496648</xdr:rowOff>
    </xdr:to>
    <xdr:pic>
      <xdr:nvPicPr>
        <xdr:cNvPr id="366" name="图片 97" descr="图片 97"/>
        <xdr:cNvPicPr>
          <a:picLocks noChangeAspect="1"/>
        </xdr:cNvPicPr>
      </xdr:nvPicPr>
      <xdr:blipFill>
        <a:blip r:embed="rId89">
          <a:extLst/>
        </a:blip>
        <a:stretch>
          <a:fillRect/>
        </a:stretch>
      </xdr:blipFill>
      <xdr:spPr>
        <a:xfrm>
          <a:off x="807903" y="21121943"/>
          <a:ext cx="1481216" cy="41860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148994</xdr:colOff>
      <xdr:row>30</xdr:row>
      <xdr:rowOff>63853</xdr:rowOff>
    </xdr:from>
    <xdr:to>
      <xdr:col>2</xdr:col>
      <xdr:colOff>1619591</xdr:colOff>
      <xdr:row>30</xdr:row>
      <xdr:rowOff>468267</xdr:rowOff>
    </xdr:to>
    <xdr:pic>
      <xdr:nvPicPr>
        <xdr:cNvPr id="367" name="图片 98" descr="图片 98"/>
        <xdr:cNvPicPr>
          <a:picLocks noChangeAspect="1"/>
        </xdr:cNvPicPr>
      </xdr:nvPicPr>
      <xdr:blipFill>
        <a:blip r:embed="rId90">
          <a:extLst/>
        </a:blip>
        <a:stretch>
          <a:fillRect/>
        </a:stretch>
      </xdr:blipFill>
      <xdr:spPr>
        <a:xfrm>
          <a:off x="822094" y="21679253"/>
          <a:ext cx="1470598" cy="40441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</xdr:wsDr>
</file>

<file path=xl/drawings/drawing6.xml><?xml version="1.0" encoding="utf-8"?>
<xdr:wsDr xmlns:r="http://schemas.openxmlformats.org/officeDocument/2006/relationships" xmlns:a="http://schemas.openxmlformats.org/drawingml/2006/main" xmlns:m="http://schemas.openxmlformats.org/officeDocument/2006/math" xmlns:a14="http://schemas.microsoft.com/office/drawing/2010/main" xmlns:xdr="http://schemas.openxmlformats.org/drawingml/2006/spreadsheetDrawing">
  <xdr:twoCellAnchor>
    <xdr:from>
      <xdr:col>1</xdr:col>
      <xdr:colOff>111758</xdr:colOff>
      <xdr:row>38</xdr:row>
      <xdr:rowOff>111757</xdr:rowOff>
    </xdr:from>
    <xdr:to>
      <xdr:col>1</xdr:col>
      <xdr:colOff>2631439</xdr:colOff>
      <xdr:row>38</xdr:row>
      <xdr:rowOff>1791546</xdr:rowOff>
    </xdr:to>
    <xdr:pic>
      <xdr:nvPicPr>
        <xdr:cNvPr id="369" name="图片 62" descr="图片 62"/>
        <xdr:cNvPicPr>
          <a:picLocks noChangeAspect="1"/>
        </xdr:cNvPicPr>
      </xdr:nvPicPr>
      <xdr:blipFill>
        <a:blip r:embed="rId1">
          <a:extLst/>
        </a:blip>
        <a:stretch>
          <a:fillRect/>
        </a:stretch>
      </xdr:blipFill>
      <xdr:spPr>
        <a:xfrm>
          <a:off x="518158" y="42694857"/>
          <a:ext cx="2519682" cy="167979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91440</xdr:colOff>
      <xdr:row>39</xdr:row>
      <xdr:rowOff>91439</xdr:rowOff>
    </xdr:from>
    <xdr:to>
      <xdr:col>1</xdr:col>
      <xdr:colOff>1270000</xdr:colOff>
      <xdr:row>39</xdr:row>
      <xdr:rowOff>942621</xdr:rowOff>
    </xdr:to>
    <xdr:pic>
      <xdr:nvPicPr>
        <xdr:cNvPr id="370" name="图片 63" descr="图片 63"/>
        <xdr:cNvPicPr>
          <a:picLocks noChangeAspect="1"/>
        </xdr:cNvPicPr>
      </xdr:nvPicPr>
      <xdr:blipFill>
        <a:blip r:embed="rId2">
          <a:extLst/>
        </a:blip>
        <a:stretch>
          <a:fillRect/>
        </a:stretch>
      </xdr:blipFill>
      <xdr:spPr>
        <a:xfrm>
          <a:off x="497840" y="44477939"/>
          <a:ext cx="1178561" cy="85118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91440</xdr:colOff>
      <xdr:row>40</xdr:row>
      <xdr:rowOff>81278</xdr:rowOff>
    </xdr:from>
    <xdr:to>
      <xdr:col>1</xdr:col>
      <xdr:colOff>1300479</xdr:colOff>
      <xdr:row>40</xdr:row>
      <xdr:rowOff>836928</xdr:rowOff>
    </xdr:to>
    <xdr:pic>
      <xdr:nvPicPr>
        <xdr:cNvPr id="371" name="图片 64" descr="图片 64"/>
        <xdr:cNvPicPr>
          <a:picLocks noChangeAspect="1"/>
        </xdr:cNvPicPr>
      </xdr:nvPicPr>
      <xdr:blipFill>
        <a:blip r:embed="rId3">
          <a:extLst/>
        </a:blip>
        <a:stretch>
          <a:fillRect/>
        </a:stretch>
      </xdr:blipFill>
      <xdr:spPr>
        <a:xfrm>
          <a:off x="497840" y="45471078"/>
          <a:ext cx="1209040" cy="75565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71119</xdr:colOff>
      <xdr:row>41</xdr:row>
      <xdr:rowOff>60960</xdr:rowOff>
    </xdr:from>
    <xdr:to>
      <xdr:col>1</xdr:col>
      <xdr:colOff>1355011</xdr:colOff>
      <xdr:row>41</xdr:row>
      <xdr:rowOff>934721</xdr:rowOff>
    </xdr:to>
    <xdr:pic>
      <xdr:nvPicPr>
        <xdr:cNvPr id="372" name="图片 65" descr="图片 65"/>
        <xdr:cNvPicPr>
          <a:picLocks noChangeAspect="1"/>
        </xdr:cNvPicPr>
      </xdr:nvPicPr>
      <xdr:blipFill>
        <a:blip r:embed="rId4">
          <a:extLst/>
        </a:blip>
        <a:stretch>
          <a:fillRect/>
        </a:stretch>
      </xdr:blipFill>
      <xdr:spPr>
        <a:xfrm>
          <a:off x="477519" y="46352460"/>
          <a:ext cx="1283893" cy="87376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81280</xdr:colOff>
      <xdr:row>42</xdr:row>
      <xdr:rowOff>60960</xdr:rowOff>
    </xdr:from>
    <xdr:to>
      <xdr:col>1</xdr:col>
      <xdr:colOff>873760</xdr:colOff>
      <xdr:row>42</xdr:row>
      <xdr:rowOff>600285</xdr:rowOff>
    </xdr:to>
    <xdr:pic>
      <xdr:nvPicPr>
        <xdr:cNvPr id="373" name="图片 66" descr="图片 66"/>
        <xdr:cNvPicPr>
          <a:picLocks noChangeAspect="1"/>
        </xdr:cNvPicPr>
      </xdr:nvPicPr>
      <xdr:blipFill>
        <a:blip r:embed="rId5">
          <a:extLst/>
        </a:blip>
        <a:stretch>
          <a:fillRect/>
        </a:stretch>
      </xdr:blipFill>
      <xdr:spPr>
        <a:xfrm>
          <a:off x="487680" y="47419260"/>
          <a:ext cx="792481" cy="53932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71119</xdr:colOff>
      <xdr:row>43</xdr:row>
      <xdr:rowOff>71121</xdr:rowOff>
    </xdr:from>
    <xdr:to>
      <xdr:col>1</xdr:col>
      <xdr:colOff>904239</xdr:colOff>
      <xdr:row>43</xdr:row>
      <xdr:rowOff>626532</xdr:rowOff>
    </xdr:to>
    <xdr:pic>
      <xdr:nvPicPr>
        <xdr:cNvPr id="374" name="图片 67" descr="图片 67"/>
        <xdr:cNvPicPr>
          <a:picLocks noChangeAspect="1"/>
        </xdr:cNvPicPr>
      </xdr:nvPicPr>
      <xdr:blipFill>
        <a:blip r:embed="rId6">
          <a:extLst/>
        </a:blip>
        <a:stretch>
          <a:fillRect/>
        </a:stretch>
      </xdr:blipFill>
      <xdr:spPr>
        <a:xfrm>
          <a:off x="477519" y="48102521"/>
          <a:ext cx="833120" cy="55541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91440</xdr:colOff>
      <xdr:row>44</xdr:row>
      <xdr:rowOff>60960</xdr:rowOff>
    </xdr:from>
    <xdr:to>
      <xdr:col>1</xdr:col>
      <xdr:colOff>960117</xdr:colOff>
      <xdr:row>44</xdr:row>
      <xdr:rowOff>640078</xdr:rowOff>
    </xdr:to>
    <xdr:pic>
      <xdr:nvPicPr>
        <xdr:cNvPr id="375" name="图片 68" descr="图片 68"/>
        <xdr:cNvPicPr>
          <a:picLocks noChangeAspect="1"/>
        </xdr:cNvPicPr>
      </xdr:nvPicPr>
      <xdr:blipFill>
        <a:blip r:embed="rId7">
          <a:extLst/>
        </a:blip>
        <a:stretch>
          <a:fillRect/>
        </a:stretch>
      </xdr:blipFill>
      <xdr:spPr>
        <a:xfrm>
          <a:off x="497840" y="48790860"/>
          <a:ext cx="868678" cy="57911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91440</xdr:colOff>
      <xdr:row>45</xdr:row>
      <xdr:rowOff>81278</xdr:rowOff>
    </xdr:from>
    <xdr:to>
      <xdr:col>1</xdr:col>
      <xdr:colOff>1127760</xdr:colOff>
      <xdr:row>45</xdr:row>
      <xdr:rowOff>772160</xdr:rowOff>
    </xdr:to>
    <xdr:pic>
      <xdr:nvPicPr>
        <xdr:cNvPr id="376" name="图片 69" descr="图片 69"/>
        <xdr:cNvPicPr>
          <a:picLocks noChangeAspect="1"/>
        </xdr:cNvPicPr>
      </xdr:nvPicPr>
      <xdr:blipFill>
        <a:blip r:embed="rId8">
          <a:extLst/>
        </a:blip>
        <a:stretch>
          <a:fillRect/>
        </a:stretch>
      </xdr:blipFill>
      <xdr:spPr>
        <a:xfrm>
          <a:off x="497840" y="49547778"/>
          <a:ext cx="1036321" cy="69088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71119</xdr:colOff>
      <xdr:row>46</xdr:row>
      <xdr:rowOff>101600</xdr:rowOff>
    </xdr:from>
    <xdr:to>
      <xdr:col>1</xdr:col>
      <xdr:colOff>1387856</xdr:colOff>
      <xdr:row>46</xdr:row>
      <xdr:rowOff>741678</xdr:rowOff>
    </xdr:to>
    <xdr:pic>
      <xdr:nvPicPr>
        <xdr:cNvPr id="377" name="图片 70" descr="图片 70"/>
        <xdr:cNvPicPr>
          <a:picLocks noChangeAspect="1"/>
        </xdr:cNvPicPr>
      </xdr:nvPicPr>
      <xdr:blipFill>
        <a:blip r:embed="rId9">
          <a:extLst/>
        </a:blip>
        <a:stretch>
          <a:fillRect/>
        </a:stretch>
      </xdr:blipFill>
      <xdr:spPr>
        <a:xfrm>
          <a:off x="477519" y="50393600"/>
          <a:ext cx="1316737" cy="64007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111758</xdr:colOff>
      <xdr:row>47</xdr:row>
      <xdr:rowOff>101600</xdr:rowOff>
    </xdr:from>
    <xdr:to>
      <xdr:col>1</xdr:col>
      <xdr:colOff>978034</xdr:colOff>
      <xdr:row>47</xdr:row>
      <xdr:rowOff>558800</xdr:rowOff>
    </xdr:to>
    <xdr:pic>
      <xdr:nvPicPr>
        <xdr:cNvPr id="378" name="图片 71" descr="图片 71"/>
        <xdr:cNvPicPr>
          <a:picLocks noChangeAspect="1"/>
        </xdr:cNvPicPr>
      </xdr:nvPicPr>
      <xdr:blipFill>
        <a:blip r:embed="rId10">
          <a:extLst/>
        </a:blip>
        <a:stretch>
          <a:fillRect/>
        </a:stretch>
      </xdr:blipFill>
      <xdr:spPr>
        <a:xfrm>
          <a:off x="518158" y="51168300"/>
          <a:ext cx="866277" cy="45720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101600</xdr:colOff>
      <xdr:row>48</xdr:row>
      <xdr:rowOff>71121</xdr:rowOff>
    </xdr:from>
    <xdr:to>
      <xdr:col>1</xdr:col>
      <xdr:colOff>1056296</xdr:colOff>
      <xdr:row>48</xdr:row>
      <xdr:rowOff>853442</xdr:rowOff>
    </xdr:to>
    <xdr:pic>
      <xdr:nvPicPr>
        <xdr:cNvPr id="379" name="图片 72" descr="图片 72"/>
        <xdr:cNvPicPr>
          <a:picLocks noChangeAspect="1"/>
        </xdr:cNvPicPr>
      </xdr:nvPicPr>
      <xdr:blipFill>
        <a:blip r:embed="rId11">
          <a:extLst/>
        </a:blip>
        <a:stretch>
          <a:fillRect/>
        </a:stretch>
      </xdr:blipFill>
      <xdr:spPr>
        <a:xfrm>
          <a:off x="508000" y="51760121"/>
          <a:ext cx="954696" cy="78232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91438</xdr:colOff>
      <xdr:row>49</xdr:row>
      <xdr:rowOff>50800</xdr:rowOff>
    </xdr:from>
    <xdr:to>
      <xdr:col>1</xdr:col>
      <xdr:colOff>1072746</xdr:colOff>
      <xdr:row>49</xdr:row>
      <xdr:rowOff>609600</xdr:rowOff>
    </xdr:to>
    <xdr:pic>
      <xdr:nvPicPr>
        <xdr:cNvPr id="380" name="图片 73" descr="图片 73"/>
        <xdr:cNvPicPr>
          <a:picLocks noChangeAspect="1"/>
        </xdr:cNvPicPr>
      </xdr:nvPicPr>
      <xdr:blipFill>
        <a:blip r:embed="rId12">
          <a:extLst/>
        </a:blip>
        <a:stretch>
          <a:fillRect/>
        </a:stretch>
      </xdr:blipFill>
      <xdr:spPr>
        <a:xfrm>
          <a:off x="497838" y="52641500"/>
          <a:ext cx="981308" cy="55880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101598</xdr:colOff>
      <xdr:row>50</xdr:row>
      <xdr:rowOff>71121</xdr:rowOff>
    </xdr:from>
    <xdr:to>
      <xdr:col>1</xdr:col>
      <xdr:colOff>1144404</xdr:colOff>
      <xdr:row>50</xdr:row>
      <xdr:rowOff>751842</xdr:rowOff>
    </xdr:to>
    <xdr:pic>
      <xdr:nvPicPr>
        <xdr:cNvPr id="381" name="图片 74" descr="图片 74"/>
        <xdr:cNvPicPr>
          <a:picLocks noChangeAspect="1"/>
        </xdr:cNvPicPr>
      </xdr:nvPicPr>
      <xdr:blipFill>
        <a:blip r:embed="rId13">
          <a:extLst/>
        </a:blip>
        <a:stretch>
          <a:fillRect/>
        </a:stretch>
      </xdr:blipFill>
      <xdr:spPr>
        <a:xfrm>
          <a:off x="507998" y="53373021"/>
          <a:ext cx="1042806" cy="68072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50798</xdr:colOff>
      <xdr:row>51</xdr:row>
      <xdr:rowOff>60957</xdr:rowOff>
    </xdr:from>
    <xdr:to>
      <xdr:col>1</xdr:col>
      <xdr:colOff>1618341</xdr:colOff>
      <xdr:row>51</xdr:row>
      <xdr:rowOff>975357</xdr:rowOff>
    </xdr:to>
    <xdr:pic>
      <xdr:nvPicPr>
        <xdr:cNvPr id="382" name="图片 75" descr="图片 75"/>
        <xdr:cNvPicPr>
          <a:picLocks noChangeAspect="1"/>
        </xdr:cNvPicPr>
      </xdr:nvPicPr>
      <xdr:blipFill>
        <a:blip r:embed="rId14">
          <a:extLst/>
        </a:blip>
        <a:stretch>
          <a:fillRect/>
        </a:stretch>
      </xdr:blipFill>
      <xdr:spPr>
        <a:xfrm>
          <a:off x="457198" y="54162957"/>
          <a:ext cx="1567544" cy="9144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81279</xdr:colOff>
      <xdr:row>52</xdr:row>
      <xdr:rowOff>71121</xdr:rowOff>
    </xdr:from>
    <xdr:to>
      <xdr:col>1</xdr:col>
      <xdr:colOff>1337992</xdr:colOff>
      <xdr:row>52</xdr:row>
      <xdr:rowOff>751842</xdr:rowOff>
    </xdr:to>
    <xdr:pic>
      <xdr:nvPicPr>
        <xdr:cNvPr id="383" name="图片 76" descr="图片 76"/>
        <xdr:cNvPicPr>
          <a:picLocks noChangeAspect="1"/>
        </xdr:cNvPicPr>
      </xdr:nvPicPr>
      <xdr:blipFill>
        <a:blip r:embed="rId15">
          <a:extLst/>
        </a:blip>
        <a:stretch>
          <a:fillRect/>
        </a:stretch>
      </xdr:blipFill>
      <xdr:spPr>
        <a:xfrm>
          <a:off x="487679" y="55239921"/>
          <a:ext cx="1256714" cy="68072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60958</xdr:colOff>
      <xdr:row>53</xdr:row>
      <xdr:rowOff>60957</xdr:rowOff>
    </xdr:from>
    <xdr:to>
      <xdr:col>1</xdr:col>
      <xdr:colOff>1584960</xdr:colOff>
      <xdr:row>53</xdr:row>
      <xdr:rowOff>1076957</xdr:rowOff>
    </xdr:to>
    <xdr:pic>
      <xdr:nvPicPr>
        <xdr:cNvPr id="384" name="图片 77" descr="图片 77"/>
        <xdr:cNvPicPr>
          <a:picLocks noChangeAspect="1"/>
        </xdr:cNvPicPr>
      </xdr:nvPicPr>
      <xdr:blipFill>
        <a:blip r:embed="rId16">
          <a:extLst/>
        </a:blip>
        <a:stretch>
          <a:fillRect/>
        </a:stretch>
      </xdr:blipFill>
      <xdr:spPr>
        <a:xfrm>
          <a:off x="467358" y="56106057"/>
          <a:ext cx="1524003" cy="10160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60958</xdr:colOff>
      <xdr:row>54</xdr:row>
      <xdr:rowOff>81278</xdr:rowOff>
    </xdr:from>
    <xdr:to>
      <xdr:col>1</xdr:col>
      <xdr:colOff>1593668</xdr:colOff>
      <xdr:row>54</xdr:row>
      <xdr:rowOff>975357</xdr:rowOff>
    </xdr:to>
    <xdr:pic>
      <xdr:nvPicPr>
        <xdr:cNvPr id="385" name="图片 78" descr="图片 78"/>
        <xdr:cNvPicPr>
          <a:picLocks noChangeAspect="1"/>
        </xdr:cNvPicPr>
      </xdr:nvPicPr>
      <xdr:blipFill>
        <a:blip r:embed="rId17">
          <a:extLst/>
        </a:blip>
        <a:stretch>
          <a:fillRect/>
        </a:stretch>
      </xdr:blipFill>
      <xdr:spPr>
        <a:xfrm>
          <a:off x="467358" y="57282078"/>
          <a:ext cx="1532711" cy="89408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60958</xdr:colOff>
      <xdr:row>55</xdr:row>
      <xdr:rowOff>81278</xdr:rowOff>
    </xdr:from>
    <xdr:to>
      <xdr:col>1</xdr:col>
      <xdr:colOff>2274276</xdr:colOff>
      <xdr:row>55</xdr:row>
      <xdr:rowOff>1280157</xdr:rowOff>
    </xdr:to>
    <xdr:pic>
      <xdr:nvPicPr>
        <xdr:cNvPr id="386" name="图片 79" descr="图片 79"/>
        <xdr:cNvPicPr>
          <a:picLocks noChangeAspect="1"/>
        </xdr:cNvPicPr>
      </xdr:nvPicPr>
      <xdr:blipFill>
        <a:blip r:embed="rId18">
          <a:extLst/>
        </a:blip>
        <a:stretch>
          <a:fillRect/>
        </a:stretch>
      </xdr:blipFill>
      <xdr:spPr>
        <a:xfrm>
          <a:off x="467358" y="58323478"/>
          <a:ext cx="2213319" cy="119888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81280</xdr:colOff>
      <xdr:row>56</xdr:row>
      <xdr:rowOff>60957</xdr:rowOff>
    </xdr:from>
    <xdr:to>
      <xdr:col>1</xdr:col>
      <xdr:colOff>1315720</xdr:colOff>
      <xdr:row>56</xdr:row>
      <xdr:rowOff>883921</xdr:rowOff>
    </xdr:to>
    <xdr:pic>
      <xdr:nvPicPr>
        <xdr:cNvPr id="387" name="图片 80" descr="图片 80"/>
        <xdr:cNvPicPr>
          <a:picLocks noChangeAspect="1"/>
        </xdr:cNvPicPr>
      </xdr:nvPicPr>
      <xdr:blipFill>
        <a:blip r:embed="rId19">
          <a:extLst/>
        </a:blip>
        <a:stretch>
          <a:fillRect/>
        </a:stretch>
      </xdr:blipFill>
      <xdr:spPr>
        <a:xfrm>
          <a:off x="487680" y="59636657"/>
          <a:ext cx="1234441" cy="82296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71119</xdr:colOff>
      <xdr:row>57</xdr:row>
      <xdr:rowOff>60957</xdr:rowOff>
    </xdr:from>
    <xdr:to>
      <xdr:col>1</xdr:col>
      <xdr:colOff>1098360</xdr:colOff>
      <xdr:row>57</xdr:row>
      <xdr:rowOff>731521</xdr:rowOff>
    </xdr:to>
    <xdr:pic>
      <xdr:nvPicPr>
        <xdr:cNvPr id="388" name="图片 81" descr="图片 81"/>
        <xdr:cNvPicPr>
          <a:picLocks noChangeAspect="1"/>
        </xdr:cNvPicPr>
      </xdr:nvPicPr>
      <xdr:blipFill>
        <a:blip r:embed="rId20">
          <a:extLst/>
        </a:blip>
        <a:stretch>
          <a:fillRect/>
        </a:stretch>
      </xdr:blipFill>
      <xdr:spPr>
        <a:xfrm>
          <a:off x="477519" y="60576457"/>
          <a:ext cx="1027241" cy="67056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60958</xdr:colOff>
      <xdr:row>58</xdr:row>
      <xdr:rowOff>50800</xdr:rowOff>
    </xdr:from>
    <xdr:to>
      <xdr:col>1</xdr:col>
      <xdr:colOff>1391920</xdr:colOff>
      <xdr:row>58</xdr:row>
      <xdr:rowOff>827192</xdr:rowOff>
    </xdr:to>
    <xdr:pic>
      <xdr:nvPicPr>
        <xdr:cNvPr id="389" name="图片 82" descr="图片 82"/>
        <xdr:cNvPicPr>
          <a:picLocks noChangeAspect="1"/>
        </xdr:cNvPicPr>
      </xdr:nvPicPr>
      <xdr:blipFill>
        <a:blip r:embed="rId21">
          <a:extLst/>
        </a:blip>
        <a:stretch>
          <a:fillRect/>
        </a:stretch>
      </xdr:blipFill>
      <xdr:spPr>
        <a:xfrm>
          <a:off x="467358" y="61379100"/>
          <a:ext cx="1330963" cy="77639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101600</xdr:colOff>
      <xdr:row>59</xdr:row>
      <xdr:rowOff>81278</xdr:rowOff>
    </xdr:from>
    <xdr:to>
      <xdr:col>1</xdr:col>
      <xdr:colOff>1219200</xdr:colOff>
      <xdr:row>59</xdr:row>
      <xdr:rowOff>888435</xdr:rowOff>
    </xdr:to>
    <xdr:pic>
      <xdr:nvPicPr>
        <xdr:cNvPr id="390" name="图片 83" descr="图片 83"/>
        <xdr:cNvPicPr>
          <a:picLocks noChangeAspect="1"/>
        </xdr:cNvPicPr>
      </xdr:nvPicPr>
      <xdr:blipFill>
        <a:blip r:embed="rId22">
          <a:extLst/>
        </a:blip>
        <a:stretch>
          <a:fillRect/>
        </a:stretch>
      </xdr:blipFill>
      <xdr:spPr>
        <a:xfrm>
          <a:off x="508000" y="62273178"/>
          <a:ext cx="1117600" cy="80715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101600</xdr:colOff>
      <xdr:row>60</xdr:row>
      <xdr:rowOff>81278</xdr:rowOff>
    </xdr:from>
    <xdr:to>
      <xdr:col>1</xdr:col>
      <xdr:colOff>2062479</xdr:colOff>
      <xdr:row>60</xdr:row>
      <xdr:rowOff>1579171</xdr:rowOff>
    </xdr:to>
    <xdr:pic>
      <xdr:nvPicPr>
        <xdr:cNvPr id="391" name="图片 84" descr="图片 84"/>
        <xdr:cNvPicPr>
          <a:picLocks noChangeAspect="1"/>
        </xdr:cNvPicPr>
      </xdr:nvPicPr>
      <xdr:blipFill>
        <a:blip r:embed="rId23">
          <a:extLst/>
        </a:blip>
        <a:stretch>
          <a:fillRect/>
        </a:stretch>
      </xdr:blipFill>
      <xdr:spPr>
        <a:xfrm>
          <a:off x="508000" y="63212978"/>
          <a:ext cx="1960879" cy="149789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121919</xdr:colOff>
      <xdr:row>61</xdr:row>
      <xdr:rowOff>50800</xdr:rowOff>
    </xdr:from>
    <xdr:to>
      <xdr:col>1</xdr:col>
      <xdr:colOff>1412240</xdr:colOff>
      <xdr:row>61</xdr:row>
      <xdr:rowOff>713878</xdr:rowOff>
    </xdr:to>
    <xdr:pic>
      <xdr:nvPicPr>
        <xdr:cNvPr id="392" name="图片 85" descr="图片 85"/>
        <xdr:cNvPicPr>
          <a:picLocks noChangeAspect="1"/>
        </xdr:cNvPicPr>
      </xdr:nvPicPr>
      <xdr:blipFill>
        <a:blip r:embed="rId24">
          <a:extLst/>
        </a:blip>
        <a:stretch>
          <a:fillRect/>
        </a:stretch>
      </xdr:blipFill>
      <xdr:spPr>
        <a:xfrm>
          <a:off x="528319" y="64858900"/>
          <a:ext cx="1290321" cy="66307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132080</xdr:colOff>
      <xdr:row>62</xdr:row>
      <xdr:rowOff>50800</xdr:rowOff>
    </xdr:from>
    <xdr:to>
      <xdr:col>1</xdr:col>
      <xdr:colOff>1371600</xdr:colOff>
      <xdr:row>62</xdr:row>
      <xdr:rowOff>877143</xdr:rowOff>
    </xdr:to>
    <xdr:pic>
      <xdr:nvPicPr>
        <xdr:cNvPr id="393" name="图片 86" descr="图片 86"/>
        <xdr:cNvPicPr>
          <a:picLocks noChangeAspect="1"/>
        </xdr:cNvPicPr>
      </xdr:nvPicPr>
      <xdr:blipFill>
        <a:blip r:embed="rId25">
          <a:extLst/>
        </a:blip>
        <a:stretch>
          <a:fillRect/>
        </a:stretch>
      </xdr:blipFill>
      <xdr:spPr>
        <a:xfrm>
          <a:off x="538480" y="65646300"/>
          <a:ext cx="1239520" cy="82634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132079</xdr:colOff>
      <xdr:row>2</xdr:row>
      <xdr:rowOff>111760</xdr:rowOff>
    </xdr:from>
    <xdr:to>
      <xdr:col>1</xdr:col>
      <xdr:colOff>2625896</xdr:colOff>
      <xdr:row>2</xdr:row>
      <xdr:rowOff>1635759</xdr:rowOff>
    </xdr:to>
    <xdr:pic>
      <xdr:nvPicPr>
        <xdr:cNvPr id="394" name="图片 87" descr="图片 87"/>
        <xdr:cNvPicPr>
          <a:picLocks noChangeAspect="1"/>
        </xdr:cNvPicPr>
      </xdr:nvPicPr>
      <xdr:blipFill>
        <a:blip r:embed="rId26">
          <a:extLst/>
        </a:blip>
        <a:stretch>
          <a:fillRect/>
        </a:stretch>
      </xdr:blipFill>
      <xdr:spPr>
        <a:xfrm>
          <a:off x="538479" y="886460"/>
          <a:ext cx="2493817" cy="152400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101600</xdr:colOff>
      <xdr:row>3</xdr:row>
      <xdr:rowOff>81277</xdr:rowOff>
    </xdr:from>
    <xdr:to>
      <xdr:col>1</xdr:col>
      <xdr:colOff>1137920</xdr:colOff>
      <xdr:row>3</xdr:row>
      <xdr:rowOff>916092</xdr:rowOff>
    </xdr:to>
    <xdr:pic>
      <xdr:nvPicPr>
        <xdr:cNvPr id="395" name="图片 88" descr="图片 88"/>
        <xdr:cNvPicPr>
          <a:picLocks noChangeAspect="1"/>
        </xdr:cNvPicPr>
      </xdr:nvPicPr>
      <xdr:blipFill>
        <a:blip r:embed="rId27">
          <a:extLst/>
        </a:blip>
        <a:stretch>
          <a:fillRect/>
        </a:stretch>
      </xdr:blipFill>
      <xdr:spPr>
        <a:xfrm>
          <a:off x="508000" y="2570477"/>
          <a:ext cx="1036320" cy="83481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60958</xdr:colOff>
      <xdr:row>4</xdr:row>
      <xdr:rowOff>81279</xdr:rowOff>
    </xdr:from>
    <xdr:to>
      <xdr:col>1</xdr:col>
      <xdr:colOff>1148080</xdr:colOff>
      <xdr:row>4</xdr:row>
      <xdr:rowOff>972113</xdr:rowOff>
    </xdr:to>
    <xdr:pic>
      <xdr:nvPicPr>
        <xdr:cNvPr id="396" name="图片 89" descr="图片 89"/>
        <xdr:cNvPicPr>
          <a:picLocks noChangeAspect="1"/>
        </xdr:cNvPicPr>
      </xdr:nvPicPr>
      <xdr:blipFill>
        <a:blip r:embed="rId28">
          <a:extLst/>
        </a:blip>
        <a:stretch>
          <a:fillRect/>
        </a:stretch>
      </xdr:blipFill>
      <xdr:spPr>
        <a:xfrm>
          <a:off x="467358" y="3573779"/>
          <a:ext cx="1087123" cy="89083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101600</xdr:colOff>
      <xdr:row>5</xdr:row>
      <xdr:rowOff>30479</xdr:rowOff>
    </xdr:from>
    <xdr:to>
      <xdr:col>1</xdr:col>
      <xdr:colOff>1280160</xdr:colOff>
      <xdr:row>5</xdr:row>
      <xdr:rowOff>1012614</xdr:rowOff>
    </xdr:to>
    <xdr:pic>
      <xdr:nvPicPr>
        <xdr:cNvPr id="397" name="图片 90" descr="图片 90"/>
        <xdr:cNvPicPr>
          <a:picLocks noChangeAspect="1"/>
        </xdr:cNvPicPr>
      </xdr:nvPicPr>
      <xdr:blipFill>
        <a:blip r:embed="rId29">
          <a:extLst/>
        </a:blip>
        <a:stretch>
          <a:fillRect/>
        </a:stretch>
      </xdr:blipFill>
      <xdr:spPr>
        <a:xfrm>
          <a:off x="508000" y="4589779"/>
          <a:ext cx="1178561" cy="98213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71119</xdr:colOff>
      <xdr:row>6</xdr:row>
      <xdr:rowOff>40637</xdr:rowOff>
    </xdr:from>
    <xdr:to>
      <xdr:col>1</xdr:col>
      <xdr:colOff>2592532</xdr:colOff>
      <xdr:row>6</xdr:row>
      <xdr:rowOff>1686559</xdr:rowOff>
    </xdr:to>
    <xdr:pic>
      <xdr:nvPicPr>
        <xdr:cNvPr id="398" name="图片 91" descr="图片 91"/>
        <xdr:cNvPicPr>
          <a:picLocks noChangeAspect="1"/>
        </xdr:cNvPicPr>
      </xdr:nvPicPr>
      <xdr:blipFill>
        <a:blip r:embed="rId30">
          <a:extLst/>
        </a:blip>
        <a:stretch>
          <a:fillRect/>
        </a:stretch>
      </xdr:blipFill>
      <xdr:spPr>
        <a:xfrm>
          <a:off x="477519" y="5666737"/>
          <a:ext cx="2521414" cy="164592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71119</xdr:colOff>
      <xdr:row>7</xdr:row>
      <xdr:rowOff>71118</xdr:rowOff>
    </xdr:from>
    <xdr:to>
      <xdr:col>1</xdr:col>
      <xdr:colOff>2499359</xdr:colOff>
      <xdr:row>7</xdr:row>
      <xdr:rowOff>1723670</xdr:rowOff>
    </xdr:to>
    <xdr:pic>
      <xdr:nvPicPr>
        <xdr:cNvPr id="399" name="图片 92" descr="图片 92"/>
        <xdr:cNvPicPr>
          <a:picLocks noChangeAspect="1"/>
        </xdr:cNvPicPr>
      </xdr:nvPicPr>
      <xdr:blipFill>
        <a:blip r:embed="rId31">
          <a:extLst/>
        </a:blip>
        <a:stretch>
          <a:fillRect/>
        </a:stretch>
      </xdr:blipFill>
      <xdr:spPr>
        <a:xfrm>
          <a:off x="477519" y="7437118"/>
          <a:ext cx="2428241" cy="165255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91438</xdr:colOff>
      <xdr:row>8</xdr:row>
      <xdr:rowOff>101599</xdr:rowOff>
    </xdr:from>
    <xdr:to>
      <xdr:col>1</xdr:col>
      <xdr:colOff>1894722</xdr:colOff>
      <xdr:row>8</xdr:row>
      <xdr:rowOff>1178559</xdr:rowOff>
    </xdr:to>
    <xdr:pic>
      <xdr:nvPicPr>
        <xdr:cNvPr id="400" name="图片 93" descr="图片 93"/>
        <xdr:cNvPicPr>
          <a:picLocks noChangeAspect="1"/>
        </xdr:cNvPicPr>
      </xdr:nvPicPr>
      <xdr:blipFill>
        <a:blip r:embed="rId32">
          <a:extLst/>
        </a:blip>
        <a:stretch>
          <a:fillRect/>
        </a:stretch>
      </xdr:blipFill>
      <xdr:spPr>
        <a:xfrm>
          <a:off x="497838" y="9207499"/>
          <a:ext cx="1803284" cy="107696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81280</xdr:colOff>
      <xdr:row>9</xdr:row>
      <xdr:rowOff>101599</xdr:rowOff>
    </xdr:from>
    <xdr:to>
      <xdr:col>1</xdr:col>
      <xdr:colOff>1696720</xdr:colOff>
      <xdr:row>9</xdr:row>
      <xdr:rowOff>1268304</xdr:rowOff>
    </xdr:to>
    <xdr:pic>
      <xdr:nvPicPr>
        <xdr:cNvPr id="401" name="图片 94" descr="图片 94"/>
        <xdr:cNvPicPr>
          <a:picLocks noChangeAspect="1"/>
        </xdr:cNvPicPr>
      </xdr:nvPicPr>
      <xdr:blipFill>
        <a:blip r:embed="rId33">
          <a:extLst/>
        </a:blip>
        <a:stretch>
          <a:fillRect/>
        </a:stretch>
      </xdr:blipFill>
      <xdr:spPr>
        <a:xfrm>
          <a:off x="487680" y="10477499"/>
          <a:ext cx="1615441" cy="116670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60958</xdr:colOff>
      <xdr:row>10</xdr:row>
      <xdr:rowOff>71118</xdr:rowOff>
    </xdr:from>
    <xdr:to>
      <xdr:col>1</xdr:col>
      <xdr:colOff>2357120</xdr:colOff>
      <xdr:row>10</xdr:row>
      <xdr:rowOff>1729457</xdr:rowOff>
    </xdr:to>
    <xdr:pic>
      <xdr:nvPicPr>
        <xdr:cNvPr id="402" name="图片 95" descr="图片 95"/>
        <xdr:cNvPicPr>
          <a:picLocks noChangeAspect="1"/>
        </xdr:cNvPicPr>
      </xdr:nvPicPr>
      <xdr:blipFill>
        <a:blip r:embed="rId34">
          <a:extLst/>
        </a:blip>
        <a:stretch>
          <a:fillRect/>
        </a:stretch>
      </xdr:blipFill>
      <xdr:spPr>
        <a:xfrm>
          <a:off x="467358" y="11818618"/>
          <a:ext cx="2296163" cy="165834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40640</xdr:colOff>
      <xdr:row>11</xdr:row>
      <xdr:rowOff>30478</xdr:rowOff>
    </xdr:from>
    <xdr:to>
      <xdr:col>1</xdr:col>
      <xdr:colOff>1686560</xdr:colOff>
      <xdr:row>11</xdr:row>
      <xdr:rowOff>967739</xdr:rowOff>
    </xdr:to>
    <xdr:pic>
      <xdr:nvPicPr>
        <xdr:cNvPr id="403" name="图片 96" descr="图片 96"/>
        <xdr:cNvPicPr>
          <a:picLocks noChangeAspect="1"/>
        </xdr:cNvPicPr>
      </xdr:nvPicPr>
      <xdr:blipFill>
        <a:blip r:embed="rId35">
          <a:extLst/>
        </a:blip>
        <a:stretch>
          <a:fillRect/>
        </a:stretch>
      </xdr:blipFill>
      <xdr:spPr>
        <a:xfrm>
          <a:off x="447040" y="13632178"/>
          <a:ext cx="1645921" cy="93726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81280</xdr:colOff>
      <xdr:row>12</xdr:row>
      <xdr:rowOff>60960</xdr:rowOff>
    </xdr:from>
    <xdr:to>
      <xdr:col>1</xdr:col>
      <xdr:colOff>1270000</xdr:colOff>
      <xdr:row>12</xdr:row>
      <xdr:rowOff>770889</xdr:rowOff>
    </xdr:to>
    <xdr:pic>
      <xdr:nvPicPr>
        <xdr:cNvPr id="404" name="图片 97" descr="图片 97"/>
        <xdr:cNvPicPr>
          <a:picLocks noChangeAspect="1"/>
        </xdr:cNvPicPr>
      </xdr:nvPicPr>
      <xdr:blipFill>
        <a:blip r:embed="rId36">
          <a:extLst/>
        </a:blip>
        <a:stretch>
          <a:fillRect/>
        </a:stretch>
      </xdr:blipFill>
      <xdr:spPr>
        <a:xfrm>
          <a:off x="487680" y="14678660"/>
          <a:ext cx="1188720" cy="70993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152400</xdr:colOff>
      <xdr:row>13</xdr:row>
      <xdr:rowOff>50798</xdr:rowOff>
    </xdr:from>
    <xdr:to>
      <xdr:col>1</xdr:col>
      <xdr:colOff>1381760</xdr:colOff>
      <xdr:row>13</xdr:row>
      <xdr:rowOff>853298</xdr:rowOff>
    </xdr:to>
    <xdr:pic>
      <xdr:nvPicPr>
        <xdr:cNvPr id="405" name="图片 98" descr="图片 98"/>
        <xdr:cNvPicPr>
          <a:picLocks noChangeAspect="1"/>
        </xdr:cNvPicPr>
      </xdr:nvPicPr>
      <xdr:blipFill>
        <a:blip r:embed="rId37">
          <a:extLst/>
        </a:blip>
        <a:stretch>
          <a:fillRect/>
        </a:stretch>
      </xdr:blipFill>
      <xdr:spPr>
        <a:xfrm>
          <a:off x="558800" y="15532098"/>
          <a:ext cx="1229361" cy="8025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233680</xdr:colOff>
      <xdr:row>14</xdr:row>
      <xdr:rowOff>50800</xdr:rowOff>
    </xdr:from>
    <xdr:to>
      <xdr:col>1</xdr:col>
      <xdr:colOff>1270000</xdr:colOff>
      <xdr:row>14</xdr:row>
      <xdr:rowOff>871219</xdr:rowOff>
    </xdr:to>
    <xdr:pic>
      <xdr:nvPicPr>
        <xdr:cNvPr id="406" name="图片 99" descr="图片 99"/>
        <xdr:cNvPicPr>
          <a:picLocks noChangeAspect="1"/>
        </xdr:cNvPicPr>
      </xdr:nvPicPr>
      <xdr:blipFill>
        <a:blip r:embed="rId38">
          <a:extLst/>
        </a:blip>
        <a:stretch>
          <a:fillRect/>
        </a:stretch>
      </xdr:blipFill>
      <xdr:spPr>
        <a:xfrm>
          <a:off x="640080" y="16408400"/>
          <a:ext cx="1036320" cy="82042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254000</xdr:colOff>
      <xdr:row>15</xdr:row>
      <xdr:rowOff>162560</xdr:rowOff>
    </xdr:from>
    <xdr:to>
      <xdr:col>1</xdr:col>
      <xdr:colOff>1391920</xdr:colOff>
      <xdr:row>15</xdr:row>
      <xdr:rowOff>1000196</xdr:rowOff>
    </xdr:to>
    <xdr:pic>
      <xdr:nvPicPr>
        <xdr:cNvPr id="407" name="图片 100" descr="图片 100"/>
        <xdr:cNvPicPr>
          <a:picLocks noChangeAspect="1"/>
        </xdr:cNvPicPr>
      </xdr:nvPicPr>
      <xdr:blipFill>
        <a:blip r:embed="rId39">
          <a:extLst/>
        </a:blip>
        <a:stretch>
          <a:fillRect/>
        </a:stretch>
      </xdr:blipFill>
      <xdr:spPr>
        <a:xfrm>
          <a:off x="660400" y="17472660"/>
          <a:ext cx="1137921" cy="83763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121919</xdr:colOff>
      <xdr:row>17</xdr:row>
      <xdr:rowOff>40639</xdr:rowOff>
    </xdr:from>
    <xdr:to>
      <xdr:col>1</xdr:col>
      <xdr:colOff>1828800</xdr:colOff>
      <xdr:row>17</xdr:row>
      <xdr:rowOff>1060025</xdr:rowOff>
    </xdr:to>
    <xdr:pic>
      <xdr:nvPicPr>
        <xdr:cNvPr id="408" name="图片 101" descr="图片 101"/>
        <xdr:cNvPicPr>
          <a:picLocks noChangeAspect="1"/>
        </xdr:cNvPicPr>
      </xdr:nvPicPr>
      <xdr:blipFill>
        <a:blip r:embed="rId40">
          <a:extLst/>
        </a:blip>
        <a:stretch>
          <a:fillRect/>
        </a:stretch>
      </xdr:blipFill>
      <xdr:spPr>
        <a:xfrm>
          <a:off x="528319" y="18531839"/>
          <a:ext cx="1706882" cy="101938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142240</xdr:colOff>
      <xdr:row>18</xdr:row>
      <xdr:rowOff>81278</xdr:rowOff>
    </xdr:from>
    <xdr:to>
      <xdr:col>1</xdr:col>
      <xdr:colOff>2184400</xdr:colOff>
      <xdr:row>18</xdr:row>
      <xdr:rowOff>1414355</xdr:rowOff>
    </xdr:to>
    <xdr:pic>
      <xdr:nvPicPr>
        <xdr:cNvPr id="409" name="图片 102" descr="图片 102"/>
        <xdr:cNvPicPr>
          <a:picLocks noChangeAspect="1"/>
        </xdr:cNvPicPr>
      </xdr:nvPicPr>
      <xdr:blipFill>
        <a:blip r:embed="rId41">
          <a:extLst/>
        </a:blip>
        <a:stretch>
          <a:fillRect/>
        </a:stretch>
      </xdr:blipFill>
      <xdr:spPr>
        <a:xfrm>
          <a:off x="548640" y="19702778"/>
          <a:ext cx="2042161" cy="133307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71119</xdr:colOff>
      <xdr:row>19</xdr:row>
      <xdr:rowOff>81278</xdr:rowOff>
    </xdr:from>
    <xdr:to>
      <xdr:col>1</xdr:col>
      <xdr:colOff>2641600</xdr:colOff>
      <xdr:row>19</xdr:row>
      <xdr:rowOff>1402218</xdr:rowOff>
    </xdr:to>
    <xdr:pic>
      <xdr:nvPicPr>
        <xdr:cNvPr id="410" name="图片 103" descr="图片 103"/>
        <xdr:cNvPicPr>
          <a:picLocks noChangeAspect="1"/>
        </xdr:cNvPicPr>
      </xdr:nvPicPr>
      <xdr:blipFill>
        <a:blip r:embed="rId42">
          <a:extLst/>
        </a:blip>
        <a:stretch>
          <a:fillRect/>
        </a:stretch>
      </xdr:blipFill>
      <xdr:spPr>
        <a:xfrm>
          <a:off x="477519" y="21175978"/>
          <a:ext cx="2570482" cy="132094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101600</xdr:colOff>
      <xdr:row>20</xdr:row>
      <xdr:rowOff>81278</xdr:rowOff>
    </xdr:from>
    <xdr:to>
      <xdr:col>1</xdr:col>
      <xdr:colOff>2418080</xdr:colOff>
      <xdr:row>20</xdr:row>
      <xdr:rowOff>1657771</xdr:rowOff>
    </xdr:to>
    <xdr:pic>
      <xdr:nvPicPr>
        <xdr:cNvPr id="411" name="图片 104" descr="图片 104"/>
        <xdr:cNvPicPr>
          <a:picLocks noChangeAspect="1"/>
        </xdr:cNvPicPr>
      </xdr:nvPicPr>
      <xdr:blipFill>
        <a:blip r:embed="rId43">
          <a:extLst/>
        </a:blip>
        <a:stretch>
          <a:fillRect/>
        </a:stretch>
      </xdr:blipFill>
      <xdr:spPr>
        <a:xfrm>
          <a:off x="508000" y="22649178"/>
          <a:ext cx="2316480" cy="157649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213358</xdr:colOff>
      <xdr:row>21</xdr:row>
      <xdr:rowOff>152400</xdr:rowOff>
    </xdr:from>
    <xdr:to>
      <xdr:col>1</xdr:col>
      <xdr:colOff>1127760</xdr:colOff>
      <xdr:row>21</xdr:row>
      <xdr:rowOff>901700</xdr:rowOff>
    </xdr:to>
    <xdr:pic>
      <xdr:nvPicPr>
        <xdr:cNvPr id="412" name="图片 105" descr="图片 105"/>
        <xdr:cNvPicPr>
          <a:picLocks noChangeAspect="1"/>
        </xdr:cNvPicPr>
      </xdr:nvPicPr>
      <xdr:blipFill>
        <a:blip r:embed="rId44">
          <a:extLst/>
        </a:blip>
        <a:stretch>
          <a:fillRect/>
        </a:stretch>
      </xdr:blipFill>
      <xdr:spPr>
        <a:xfrm>
          <a:off x="619758" y="24409400"/>
          <a:ext cx="914403" cy="74930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162558</xdr:colOff>
      <xdr:row>22</xdr:row>
      <xdr:rowOff>71121</xdr:rowOff>
    </xdr:from>
    <xdr:to>
      <xdr:col>1</xdr:col>
      <xdr:colOff>1076960</xdr:colOff>
      <xdr:row>22</xdr:row>
      <xdr:rowOff>871221</xdr:rowOff>
    </xdr:to>
    <xdr:pic>
      <xdr:nvPicPr>
        <xdr:cNvPr id="413" name="图片 106" descr="图片 106"/>
        <xdr:cNvPicPr>
          <a:picLocks noChangeAspect="1"/>
        </xdr:cNvPicPr>
      </xdr:nvPicPr>
      <xdr:blipFill>
        <a:blip r:embed="rId45">
          <a:extLst/>
        </a:blip>
        <a:stretch>
          <a:fillRect/>
        </a:stretch>
      </xdr:blipFill>
      <xdr:spPr>
        <a:xfrm>
          <a:off x="568958" y="25356821"/>
          <a:ext cx="914403" cy="8001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81280</xdr:colOff>
      <xdr:row>23</xdr:row>
      <xdr:rowOff>40639</xdr:rowOff>
    </xdr:from>
    <xdr:to>
      <xdr:col>1</xdr:col>
      <xdr:colOff>1671544</xdr:colOff>
      <xdr:row>23</xdr:row>
      <xdr:rowOff>1056639</xdr:rowOff>
    </xdr:to>
    <xdr:pic>
      <xdr:nvPicPr>
        <xdr:cNvPr id="414" name="图片 107" descr="图片 107"/>
        <xdr:cNvPicPr>
          <a:picLocks noChangeAspect="1"/>
        </xdr:cNvPicPr>
      </xdr:nvPicPr>
      <xdr:blipFill>
        <a:blip r:embed="rId46">
          <a:extLst/>
        </a:blip>
        <a:stretch>
          <a:fillRect/>
        </a:stretch>
      </xdr:blipFill>
      <xdr:spPr>
        <a:xfrm>
          <a:off x="487680" y="26291539"/>
          <a:ext cx="1590265" cy="10160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121919</xdr:colOff>
      <xdr:row>24</xdr:row>
      <xdr:rowOff>60957</xdr:rowOff>
    </xdr:from>
    <xdr:to>
      <xdr:col>1</xdr:col>
      <xdr:colOff>1463040</xdr:colOff>
      <xdr:row>24</xdr:row>
      <xdr:rowOff>843278</xdr:rowOff>
    </xdr:to>
    <xdr:pic>
      <xdr:nvPicPr>
        <xdr:cNvPr id="415" name="图片 108" descr="图片 108"/>
        <xdr:cNvPicPr>
          <a:picLocks noChangeAspect="1"/>
        </xdr:cNvPicPr>
      </xdr:nvPicPr>
      <xdr:blipFill>
        <a:blip r:embed="rId47">
          <a:extLst/>
        </a:blip>
        <a:stretch>
          <a:fillRect/>
        </a:stretch>
      </xdr:blipFill>
      <xdr:spPr>
        <a:xfrm>
          <a:off x="528319" y="27467557"/>
          <a:ext cx="1341121" cy="78232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152400</xdr:colOff>
      <xdr:row>25</xdr:row>
      <xdr:rowOff>50800</xdr:rowOff>
    </xdr:from>
    <xdr:to>
      <xdr:col>1</xdr:col>
      <xdr:colOff>1156447</xdr:colOff>
      <xdr:row>25</xdr:row>
      <xdr:rowOff>762000</xdr:rowOff>
    </xdr:to>
    <xdr:pic>
      <xdr:nvPicPr>
        <xdr:cNvPr id="416" name="图片 109" descr="图片 109"/>
        <xdr:cNvPicPr>
          <a:picLocks noChangeAspect="1"/>
        </xdr:cNvPicPr>
      </xdr:nvPicPr>
      <xdr:blipFill>
        <a:blip r:embed="rId48">
          <a:extLst/>
        </a:blip>
        <a:stretch>
          <a:fillRect/>
        </a:stretch>
      </xdr:blipFill>
      <xdr:spPr>
        <a:xfrm>
          <a:off x="558800" y="28422600"/>
          <a:ext cx="1004048" cy="71120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152400</xdr:colOff>
      <xdr:row>26</xdr:row>
      <xdr:rowOff>50800</xdr:rowOff>
    </xdr:from>
    <xdr:to>
      <xdr:col>1</xdr:col>
      <xdr:colOff>2093168</xdr:colOff>
      <xdr:row>26</xdr:row>
      <xdr:rowOff>1371600</xdr:rowOff>
    </xdr:to>
    <xdr:pic>
      <xdr:nvPicPr>
        <xdr:cNvPr id="417" name="图片 110" descr="图片 110"/>
        <xdr:cNvPicPr>
          <a:picLocks noChangeAspect="1"/>
        </xdr:cNvPicPr>
      </xdr:nvPicPr>
      <xdr:blipFill>
        <a:blip r:embed="rId49">
          <a:extLst/>
        </a:blip>
        <a:stretch>
          <a:fillRect/>
        </a:stretch>
      </xdr:blipFill>
      <xdr:spPr>
        <a:xfrm>
          <a:off x="558800" y="29298900"/>
          <a:ext cx="1940768" cy="132080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71119</xdr:colOff>
      <xdr:row>27</xdr:row>
      <xdr:rowOff>50800</xdr:rowOff>
    </xdr:from>
    <xdr:to>
      <xdr:col>1</xdr:col>
      <xdr:colOff>1158240</xdr:colOff>
      <xdr:row>27</xdr:row>
      <xdr:rowOff>805743</xdr:rowOff>
    </xdr:to>
    <xdr:pic>
      <xdr:nvPicPr>
        <xdr:cNvPr id="418" name="图片 111" descr="图片 111"/>
        <xdr:cNvPicPr>
          <a:picLocks noChangeAspect="1"/>
        </xdr:cNvPicPr>
      </xdr:nvPicPr>
      <xdr:blipFill>
        <a:blip r:embed="rId50">
          <a:extLst/>
        </a:blip>
        <a:stretch>
          <a:fillRect/>
        </a:stretch>
      </xdr:blipFill>
      <xdr:spPr>
        <a:xfrm>
          <a:off x="477519" y="30734000"/>
          <a:ext cx="1087121" cy="75494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121919</xdr:colOff>
      <xdr:row>28</xdr:row>
      <xdr:rowOff>50800</xdr:rowOff>
    </xdr:from>
    <xdr:to>
      <xdr:col>1</xdr:col>
      <xdr:colOff>2611120</xdr:colOff>
      <xdr:row>28</xdr:row>
      <xdr:rowOff>1779410</xdr:rowOff>
    </xdr:to>
    <xdr:pic>
      <xdr:nvPicPr>
        <xdr:cNvPr id="419" name="图片 112" descr="图片 112"/>
        <xdr:cNvPicPr>
          <a:picLocks noChangeAspect="1"/>
        </xdr:cNvPicPr>
      </xdr:nvPicPr>
      <xdr:blipFill>
        <a:blip r:embed="rId51">
          <a:extLst/>
        </a:blip>
        <a:stretch>
          <a:fillRect/>
        </a:stretch>
      </xdr:blipFill>
      <xdr:spPr>
        <a:xfrm>
          <a:off x="528319" y="31610300"/>
          <a:ext cx="2489202" cy="172861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91438</xdr:colOff>
      <xdr:row>29</xdr:row>
      <xdr:rowOff>101600</xdr:rowOff>
    </xdr:from>
    <xdr:to>
      <xdr:col>1</xdr:col>
      <xdr:colOff>1770610</xdr:colOff>
      <xdr:row>29</xdr:row>
      <xdr:rowOff>1127760</xdr:rowOff>
    </xdr:to>
    <xdr:pic>
      <xdr:nvPicPr>
        <xdr:cNvPr id="420" name="图片 113" descr="图片 113"/>
        <xdr:cNvPicPr>
          <a:picLocks noChangeAspect="1"/>
        </xdr:cNvPicPr>
      </xdr:nvPicPr>
      <xdr:blipFill>
        <a:blip r:embed="rId52">
          <a:extLst/>
        </a:blip>
        <a:stretch>
          <a:fillRect/>
        </a:stretch>
      </xdr:blipFill>
      <xdr:spPr>
        <a:xfrm>
          <a:off x="497838" y="33528000"/>
          <a:ext cx="1679172" cy="102616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172719</xdr:colOff>
      <xdr:row>30</xdr:row>
      <xdr:rowOff>30478</xdr:rowOff>
    </xdr:from>
    <xdr:to>
      <xdr:col>1</xdr:col>
      <xdr:colOff>1534160</xdr:colOff>
      <xdr:row>30</xdr:row>
      <xdr:rowOff>938104</xdr:rowOff>
    </xdr:to>
    <xdr:pic>
      <xdr:nvPicPr>
        <xdr:cNvPr id="421" name="图片 114" descr="图片 114"/>
        <xdr:cNvPicPr>
          <a:picLocks noChangeAspect="1"/>
        </xdr:cNvPicPr>
      </xdr:nvPicPr>
      <xdr:blipFill>
        <a:blip r:embed="rId53">
          <a:extLst/>
        </a:blip>
        <a:stretch>
          <a:fillRect/>
        </a:stretch>
      </xdr:blipFill>
      <xdr:spPr>
        <a:xfrm>
          <a:off x="579119" y="34688778"/>
          <a:ext cx="1361442" cy="90762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162558</xdr:colOff>
      <xdr:row>31</xdr:row>
      <xdr:rowOff>50800</xdr:rowOff>
    </xdr:from>
    <xdr:to>
      <xdr:col>1</xdr:col>
      <xdr:colOff>1158240</xdr:colOff>
      <xdr:row>31</xdr:row>
      <xdr:rowOff>811389</xdr:rowOff>
    </xdr:to>
    <xdr:pic>
      <xdr:nvPicPr>
        <xdr:cNvPr id="422" name="图片 115" descr="图片 115"/>
        <xdr:cNvPicPr>
          <a:picLocks noChangeAspect="1"/>
        </xdr:cNvPicPr>
      </xdr:nvPicPr>
      <xdr:blipFill>
        <a:blip r:embed="rId54">
          <a:extLst/>
        </a:blip>
        <a:stretch>
          <a:fillRect/>
        </a:stretch>
      </xdr:blipFill>
      <xdr:spPr>
        <a:xfrm>
          <a:off x="568958" y="35699700"/>
          <a:ext cx="995682" cy="76059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152400</xdr:colOff>
      <xdr:row>32</xdr:row>
      <xdr:rowOff>50800</xdr:rowOff>
    </xdr:from>
    <xdr:to>
      <xdr:col>1</xdr:col>
      <xdr:colOff>1300479</xdr:colOff>
      <xdr:row>32</xdr:row>
      <xdr:rowOff>864021</xdr:rowOff>
    </xdr:to>
    <xdr:pic>
      <xdr:nvPicPr>
        <xdr:cNvPr id="423" name="图片 116" descr="图片 116"/>
        <xdr:cNvPicPr>
          <a:picLocks noChangeAspect="1"/>
        </xdr:cNvPicPr>
      </xdr:nvPicPr>
      <xdr:blipFill>
        <a:blip r:embed="rId55">
          <a:extLst/>
        </a:blip>
        <a:stretch>
          <a:fillRect/>
        </a:stretch>
      </xdr:blipFill>
      <xdr:spPr>
        <a:xfrm>
          <a:off x="558800" y="36550600"/>
          <a:ext cx="1148079" cy="81322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213358</xdr:colOff>
      <xdr:row>33</xdr:row>
      <xdr:rowOff>50800</xdr:rowOff>
    </xdr:from>
    <xdr:to>
      <xdr:col>1</xdr:col>
      <xdr:colOff>1270000</xdr:colOff>
      <xdr:row>33</xdr:row>
      <xdr:rowOff>828603</xdr:rowOff>
    </xdr:to>
    <xdr:pic>
      <xdr:nvPicPr>
        <xdr:cNvPr id="424" name="图片 117" descr="图片 117"/>
        <xdr:cNvPicPr>
          <a:picLocks noChangeAspect="1"/>
        </xdr:cNvPicPr>
      </xdr:nvPicPr>
      <xdr:blipFill>
        <a:blip r:embed="rId56">
          <a:extLst/>
        </a:blip>
        <a:stretch>
          <a:fillRect/>
        </a:stretch>
      </xdr:blipFill>
      <xdr:spPr>
        <a:xfrm>
          <a:off x="619758" y="37490400"/>
          <a:ext cx="1056642" cy="77780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152400</xdr:colOff>
      <xdr:row>34</xdr:row>
      <xdr:rowOff>50800</xdr:rowOff>
    </xdr:from>
    <xdr:to>
      <xdr:col>1</xdr:col>
      <xdr:colOff>1442720</xdr:colOff>
      <xdr:row>34</xdr:row>
      <xdr:rowOff>919974</xdr:rowOff>
    </xdr:to>
    <xdr:pic>
      <xdr:nvPicPr>
        <xdr:cNvPr id="425" name="图片 118" descr="图片 118"/>
        <xdr:cNvPicPr>
          <a:picLocks noChangeAspect="1"/>
        </xdr:cNvPicPr>
      </xdr:nvPicPr>
      <xdr:blipFill>
        <a:blip r:embed="rId57">
          <a:extLst/>
        </a:blip>
        <a:stretch>
          <a:fillRect/>
        </a:stretch>
      </xdr:blipFill>
      <xdr:spPr>
        <a:xfrm>
          <a:off x="558800" y="38366700"/>
          <a:ext cx="1290321" cy="86917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264160</xdr:colOff>
      <xdr:row>35</xdr:row>
      <xdr:rowOff>50800</xdr:rowOff>
    </xdr:from>
    <xdr:to>
      <xdr:col>1</xdr:col>
      <xdr:colOff>1524000</xdr:colOff>
      <xdr:row>35</xdr:row>
      <xdr:rowOff>925689</xdr:rowOff>
    </xdr:to>
    <xdr:pic>
      <xdr:nvPicPr>
        <xdr:cNvPr id="426" name="图片 119" descr="图片 119"/>
        <xdr:cNvPicPr>
          <a:picLocks noChangeAspect="1"/>
        </xdr:cNvPicPr>
      </xdr:nvPicPr>
      <xdr:blipFill>
        <a:blip r:embed="rId58">
          <a:extLst/>
        </a:blip>
        <a:stretch>
          <a:fillRect/>
        </a:stretch>
      </xdr:blipFill>
      <xdr:spPr>
        <a:xfrm>
          <a:off x="670559" y="39344600"/>
          <a:ext cx="1259841" cy="87489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264160</xdr:colOff>
      <xdr:row>36</xdr:row>
      <xdr:rowOff>40639</xdr:rowOff>
    </xdr:from>
    <xdr:to>
      <xdr:col>1</xdr:col>
      <xdr:colOff>2052320</xdr:colOff>
      <xdr:row>36</xdr:row>
      <xdr:rowOff>1282417</xdr:rowOff>
    </xdr:to>
    <xdr:pic>
      <xdr:nvPicPr>
        <xdr:cNvPr id="427" name="图片 120" descr="图片 120"/>
        <xdr:cNvPicPr>
          <a:picLocks noChangeAspect="1"/>
        </xdr:cNvPicPr>
      </xdr:nvPicPr>
      <xdr:blipFill>
        <a:blip r:embed="rId59">
          <a:extLst/>
        </a:blip>
        <a:stretch>
          <a:fillRect/>
        </a:stretch>
      </xdr:blipFill>
      <xdr:spPr>
        <a:xfrm>
          <a:off x="670559" y="40350439"/>
          <a:ext cx="1788162" cy="124177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233680</xdr:colOff>
      <xdr:row>37</xdr:row>
      <xdr:rowOff>91439</xdr:rowOff>
    </xdr:from>
    <xdr:to>
      <xdr:col>1</xdr:col>
      <xdr:colOff>1351279</xdr:colOff>
      <xdr:row>37</xdr:row>
      <xdr:rowOff>883071</xdr:rowOff>
    </xdr:to>
    <xdr:pic>
      <xdr:nvPicPr>
        <xdr:cNvPr id="428" name="图片 121" descr="图片 121"/>
        <xdr:cNvPicPr>
          <a:picLocks noChangeAspect="1"/>
        </xdr:cNvPicPr>
      </xdr:nvPicPr>
      <xdr:blipFill>
        <a:blip r:embed="rId60">
          <a:extLst/>
        </a:blip>
        <a:stretch>
          <a:fillRect/>
        </a:stretch>
      </xdr:blipFill>
      <xdr:spPr>
        <a:xfrm>
          <a:off x="640080" y="41747439"/>
          <a:ext cx="1117599" cy="79163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101600</xdr:colOff>
      <xdr:row>20</xdr:row>
      <xdr:rowOff>81278</xdr:rowOff>
    </xdr:from>
    <xdr:to>
      <xdr:col>1</xdr:col>
      <xdr:colOff>2418080</xdr:colOff>
      <xdr:row>20</xdr:row>
      <xdr:rowOff>1657771</xdr:rowOff>
    </xdr:to>
    <xdr:pic>
      <xdr:nvPicPr>
        <xdr:cNvPr id="429" name="图片 1" descr="图片 1"/>
        <xdr:cNvPicPr>
          <a:picLocks noChangeAspect="1"/>
        </xdr:cNvPicPr>
      </xdr:nvPicPr>
      <xdr:blipFill>
        <a:blip r:embed="rId43">
          <a:extLst/>
        </a:blip>
        <a:stretch>
          <a:fillRect/>
        </a:stretch>
      </xdr:blipFill>
      <xdr:spPr>
        <a:xfrm>
          <a:off x="508000" y="22649178"/>
          <a:ext cx="2316480" cy="157649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</xdr:wsDr>
</file>

<file path=xl/theme/theme1.xml><?xml version="1.0" encoding="utf-8"?>
<a:theme xmlns:a="http://schemas.openxmlformats.org/drawingml/2006/main" xmlns:r="http://schemas.openxmlformats.org/officeDocument/2006/relationships" name="Office 主题​​">
  <a:themeElements>
    <a:clrScheme name="Office 主题​​">
      <a:dk1>
        <a:srgbClr val="000000"/>
      </a:dk1>
      <a:lt1>
        <a:srgbClr val="FFFFFF"/>
      </a:lt1>
      <a:dk2>
        <a:srgbClr val="A7A7A7"/>
      </a:dk2>
      <a:lt2>
        <a:srgbClr val="535353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000FF"/>
      </a:hlink>
      <a:folHlink>
        <a:srgbClr val="FF00FF"/>
      </a:folHlink>
    </a:clrScheme>
    <a:fontScheme name="Office 主题​​">
      <a:majorFont>
        <a:latin typeface="ヒラギノ角ゴ ProN W6"/>
        <a:ea typeface="ヒラギノ角ゴ ProN W6"/>
        <a:cs typeface="ヒラギノ角ゴ ProN W6"/>
      </a:majorFont>
      <a:minorFont>
        <a:latin typeface="ヒラギノ角ゴ ProN W3"/>
        <a:ea typeface="ヒラギノ角ゴ ProN W3"/>
        <a:cs typeface="ヒラギノ角ゴ ProN W3"/>
      </a:minorFont>
    </a:fontScheme>
    <a:fmtScheme name="Office 主题​​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29999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4999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/>
        </a:effectStyle>
        <a:effectStyle>
          <a:effectLst/>
        </a:effectStyle>
        <a:effectStyle>
          <a:effectLst/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>
        <a:solidFill>
          <a:srgbClr val="FFFFFF"/>
        </a:solidFill>
        <a:ln w="25400" cap="flat">
          <a:solidFill>
            <a:schemeClr val="accent1"/>
          </a:solidFill>
          <a:prstDash val="solid"/>
          <a:round/>
        </a:ln>
        <a:effectLst/>
        <a:sp3d/>
      </a:spPr>
      <a:bodyPr rot="0" spcFirstLastPara="1" vertOverflow="overflow" horzOverflow="overflow" vert="horz" wrap="square" lIns="45718" tIns="45718" rIns="45718" bIns="45718" numCol="1" spcCol="38100" rtlCol="0" anchor="ctr" upright="0">
        <a:spAutoFit/>
      </a:bodyPr>
      <a:lstStyle>
        <a:defPPr marL="0" marR="0" indent="0" algn="l" defTabSz="914400" rtl="0" fontAlgn="auto" latinLnBrk="0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b="0" baseline="0" cap="none" i="0" spc="0" strike="noStrike" sz="1100" u="none" kumimoji="0" normalizeH="0">
            <a:ln>
              <a:noFill/>
            </a:ln>
            <a:solidFill>
              <a:srgbClr val="000000"/>
            </a:solidFill>
            <a:effectLst/>
            <a:uFillTx/>
            <a:latin typeface="+mn-lt"/>
            <a:ea typeface="+mn-ea"/>
            <a:cs typeface="+mn-cs"/>
            <a:sym typeface="ヒラギノ角ゴ ProN W3"/>
          </a:defRPr>
        </a:defPPr>
        <a:lvl1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1pPr>
        <a:lvl2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2pPr>
        <a:lvl3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3pPr>
        <a:lvl4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4pPr>
        <a:lvl5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5pPr>
        <a:lvl6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6pPr>
        <a:lvl7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7pPr>
        <a:lvl8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8pPr>
        <a:lvl9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9pPr>
      </a:lstStyle>
      <a:style>
        <a:lnRef idx="0"/>
        <a:fillRef idx="0"/>
        <a:effectRef idx="0"/>
        <a:fontRef idx="none"/>
      </a:style>
    </a:spDef>
    <a:lnDef>
      <a:spPr>
        <a:noFill/>
        <a:ln w="25400" cap="flat">
          <a:solidFill>
            <a:schemeClr val="accent1"/>
          </a:solidFill>
          <a:prstDash val="solid"/>
          <a:round/>
        </a:ln>
        <a:effectLst/>
        <a:sp3d/>
      </a:spPr>
      <a:bodyPr rot="0" spcFirstLastPara="1" vertOverflow="overflow" horzOverflow="overflow" vert="horz" wrap="square" lIns="91439" tIns="45719" rIns="91439" bIns="45719" numCol="1" spcCol="38100" rtlCol="0" anchor="t" upright="0">
        <a:noAutofit/>
      </a:bodyPr>
      <a:lstStyle>
        <a:def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defPPr>
        <a:lvl1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1pPr>
        <a:lvl2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2pPr>
        <a:lvl3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3pPr>
        <a:lvl4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4pPr>
        <a:lvl5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5pPr>
        <a:lvl6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6pPr>
        <a:lvl7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7pPr>
        <a:lvl8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8pPr>
        <a:lvl9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9pPr>
      </a:lstStyle>
      <a:style>
        <a:lnRef idx="0"/>
        <a:fillRef idx="0"/>
        <a:effectRef idx="0"/>
        <a:fontRef idx="none"/>
      </a:style>
    </a:lnDef>
    <a:txDef>
      <a:spPr>
        <a:noFill/>
        <a:ln w="12700" cap="flat">
          <a:noFill/>
          <a:miter lim="400000"/>
        </a:ln>
        <a:effectLst/>
        <a:sp3d/>
      </a:spPr>
      <a:bodyPr rot="0" spcFirstLastPara="1" vertOverflow="overflow" horzOverflow="overflow" vert="horz" wrap="square" lIns="45718" tIns="45718" rIns="45718" bIns="45718" numCol="1" spcCol="38100" rtlCol="0" anchor="t" upright="0">
        <a:spAutoFit/>
      </a:bodyPr>
      <a:lstStyle>
        <a:defPPr marL="0" marR="0" indent="0" algn="l" defTabSz="914400" rtl="0" fontAlgn="auto" latinLnBrk="0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b="0" baseline="0" cap="none" i="0" spc="0" strike="noStrike" sz="1100" u="none" kumimoji="0" normalizeH="0">
            <a:ln>
              <a:noFill/>
            </a:ln>
            <a:solidFill>
              <a:srgbClr val="000000"/>
            </a:solidFill>
            <a:effectLst/>
            <a:uFillTx/>
            <a:latin typeface="+mn-lt"/>
            <a:ea typeface="+mn-ea"/>
            <a:cs typeface="+mn-cs"/>
            <a:sym typeface="ヒラギノ角ゴ ProN W3"/>
          </a:defRPr>
        </a:defPPr>
        <a:lvl1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1pPr>
        <a:lvl2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2pPr>
        <a:lvl3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3pPr>
        <a:lvl4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4pPr>
        <a:lvl5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5pPr>
        <a:lvl6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6pPr>
        <a:lvl7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7pPr>
        <a:lvl8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8pPr>
        <a:lvl9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9pPr>
      </a:lstStyle>
      <a:style>
        <a:lnRef idx="0"/>
        <a:fillRef idx="0"/>
        <a:effectRef idx="0"/>
        <a:fontRef idx="none"/>
      </a:style>
    </a:txDef>
  </a:objectDefaults>
</a:theme>
</file>

<file path=xl/worksheets/_rels/sheet1.xml.rels><?xml version="1.0" encoding="UTF-8"?>
<Relationships xmlns="http://schemas.openxmlformats.org/package/2006/relationships"><Relationship Id="rId1" Type="http://schemas.openxmlformats.org/officeDocument/2006/relationships/drawing" Target="../drawings/drawing1.xml"/></Relationships>

</file>

<file path=xl/worksheets/_rels/sheet2.xml.rels><?xml version="1.0" encoding="UTF-8"?>
<Relationships xmlns="http://schemas.openxmlformats.org/package/2006/relationships"><Relationship Id="rId1" Type="http://schemas.openxmlformats.org/officeDocument/2006/relationships/drawing" Target="../drawings/drawing2.xml"/></Relationships>

</file>

<file path=xl/worksheets/_rels/sheet3.xml.rels><?xml version="1.0" encoding="UTF-8"?>
<Relationships xmlns="http://schemas.openxmlformats.org/package/2006/relationships"><Relationship Id="rId1" Type="http://schemas.openxmlformats.org/officeDocument/2006/relationships/drawing" Target="../drawings/drawing3.xml"/></Relationships>

</file>

<file path=xl/worksheets/_rels/sheet4.xml.rels><?xml version="1.0" encoding="UTF-8"?>
<Relationships xmlns="http://schemas.openxmlformats.org/package/2006/relationships"><Relationship Id="rId1" Type="http://schemas.openxmlformats.org/officeDocument/2006/relationships/drawing" Target="../drawings/drawing4.xml"/></Relationships>

</file>

<file path=xl/worksheets/_rels/sheet5.xml.rels><?xml version="1.0" encoding="UTF-8"?>
<Relationships xmlns="http://schemas.openxmlformats.org/package/2006/relationships"><Relationship Id="rId1" Type="http://schemas.openxmlformats.org/officeDocument/2006/relationships/drawing" Target="../drawings/drawing5.xml"/></Relationships>

</file>

<file path=xl/worksheets/_rels/sheet6.xml.rels><?xml version="1.0" encoding="UTF-8"?>
<Relationships xmlns="http://schemas.openxmlformats.org/package/2006/relationships"><Relationship Id="rId1" Type="http://schemas.openxmlformats.org/officeDocument/2006/relationships/drawing" Target="../drawings/drawing6.xml"/></Relationships>

</file>

<file path=xl/worksheets/sheet1.xml><?xml version="1.0" encoding="utf-8"?>
<worksheet xmlns:r="http://schemas.openxmlformats.org/officeDocument/2006/relationships" xmlns="http://schemas.openxmlformats.org/spreadsheetml/2006/main">
  <dimension ref="A1:G15"/>
  <sheetViews>
    <sheetView workbookViewId="0" showGridLines="0" defaultGridColor="1"/>
  </sheetViews>
  <sheetFormatPr defaultColWidth="10.8333" defaultRowHeight="16.05" customHeight="1" outlineLevelRow="0" outlineLevelCol="0"/>
  <cols>
    <col min="1" max="1" width="21.8516" style="1" customWidth="1"/>
    <col min="2" max="2" width="14.8516" style="1" customWidth="1"/>
    <col min="3" max="3" width="14.5" style="1" customWidth="1"/>
    <col min="4" max="4" width="25.1719" style="1" customWidth="1"/>
    <col min="5" max="6" width="16.8516" style="1" customWidth="1"/>
    <col min="7" max="7" width="15.3516" style="1" customWidth="1"/>
    <col min="8" max="16384" width="10.8516" style="1" customWidth="1"/>
  </cols>
  <sheetData>
    <row r="1" ht="16.05" customHeight="1">
      <c r="A1" t="s" s="2">
        <v>0</v>
      </c>
      <c r="B1" s="3"/>
      <c r="C1" s="3"/>
      <c r="D1" s="4"/>
      <c r="E1" t="s" s="5">
        <v>1</v>
      </c>
      <c r="F1" s="6"/>
      <c r="G1" s="6"/>
    </row>
    <row r="2" ht="52.35" customHeight="1">
      <c r="A2" t="s" s="7">
        <v>2</v>
      </c>
      <c r="B2" s="8"/>
      <c r="C2" s="8"/>
      <c r="D2" s="9"/>
      <c r="E2" s="10"/>
      <c r="F2" s="6"/>
      <c r="G2" s="6"/>
    </row>
    <row r="3" ht="68.25" customHeight="1">
      <c r="A3" t="s" s="7">
        <v>3</v>
      </c>
      <c r="B3" s="8"/>
      <c r="C3" s="8"/>
      <c r="D3" s="9"/>
      <c r="E3" s="10"/>
      <c r="F3" s="6"/>
      <c r="G3" s="6"/>
    </row>
    <row r="4" ht="21.9" customHeight="1">
      <c r="A4" t="s" s="11">
        <v>4</v>
      </c>
      <c r="B4" s="8"/>
      <c r="C4" s="8"/>
      <c r="D4" s="9"/>
      <c r="E4" s="10"/>
      <c r="F4" s="6"/>
      <c r="G4" s="6"/>
    </row>
    <row r="5" ht="20.3" customHeight="1">
      <c r="A5" t="s" s="11">
        <v>5</v>
      </c>
      <c r="B5" s="8"/>
      <c r="C5" s="8"/>
      <c r="D5" s="9"/>
      <c r="E5" s="10"/>
      <c r="F5" s="6"/>
      <c r="G5" s="6"/>
    </row>
    <row r="6" ht="13.05" customHeight="1">
      <c r="A6" t="s" s="12">
        <v>6</v>
      </c>
      <c r="B6" t="s" s="13">
        <v>7</v>
      </c>
      <c r="C6" t="s" s="14">
        <v>8</v>
      </c>
      <c r="D6" t="s" s="15">
        <v>9</v>
      </c>
      <c r="E6" s="10"/>
      <c r="F6" s="6"/>
      <c r="G6" s="6"/>
    </row>
    <row r="7" ht="22.05" customHeight="1">
      <c r="A7" s="16"/>
      <c r="B7" t="s" s="17">
        <v>10</v>
      </c>
      <c r="C7" s="18">
        <f>'CZ-Holds'!AB65</f>
        <v>0</v>
      </c>
      <c r="D7" s="19">
        <f>'CZ-Holds'!AC65</f>
        <v>0</v>
      </c>
      <c r="E7" s="10"/>
      <c r="F7" s="6"/>
      <c r="G7" s="6"/>
    </row>
    <row r="8" ht="22.05" customHeight="1">
      <c r="A8" s="20"/>
      <c r="B8" t="s" s="17">
        <v>11</v>
      </c>
      <c r="C8" s="18">
        <f>'CZ-Fiberglass Vol'!AC138</f>
        <v>0</v>
      </c>
      <c r="D8" s="19">
        <f>'CZ-Fiberglass Vol'!AD138</f>
        <v>0</v>
      </c>
      <c r="E8" s="10"/>
      <c r="F8" s="6"/>
      <c r="G8" s="6"/>
    </row>
    <row r="9" ht="22.05" customHeight="1">
      <c r="A9" s="20"/>
      <c r="B9" t="s" s="21">
        <v>12</v>
      </c>
      <c r="C9" s="22">
        <f>'CG-Holds'!AB43</f>
        <v>0</v>
      </c>
      <c r="D9" s="23">
        <f>'CG-Holds'!AC43</f>
        <v>0</v>
      </c>
      <c r="E9" s="10"/>
      <c r="F9" s="6"/>
      <c r="G9" s="6"/>
    </row>
    <row r="10" ht="22.05" customHeight="1">
      <c r="A10" s="24"/>
      <c r="B10" t="s" s="21">
        <v>13</v>
      </c>
      <c r="C10" s="22">
        <f>'CG-Woods'!X96</f>
        <v>0</v>
      </c>
      <c r="D10" s="23">
        <f>'CG-Woods'!Y96</f>
        <v>0</v>
      </c>
      <c r="E10" s="10"/>
      <c r="F10" s="6"/>
      <c r="G10" s="6"/>
    </row>
    <row r="11" ht="22.05" customHeight="1">
      <c r="A11" s="25"/>
      <c r="B11" t="s" s="26">
        <v>14</v>
      </c>
      <c r="C11" s="27">
        <f>'PentaFai-Holds'!AA65</f>
        <v>0</v>
      </c>
      <c r="D11" s="28">
        <f>'PentaFai-Holds'!AB65</f>
        <v>0</v>
      </c>
      <c r="E11" s="10"/>
      <c r="F11" s="6"/>
      <c r="G11" s="6"/>
    </row>
    <row r="12" ht="21" customHeight="1">
      <c r="A12" t="s" s="29">
        <v>15</v>
      </c>
      <c r="B12" s="30"/>
      <c r="C12" s="31">
        <f>SUM(D7:D11)</f>
        <v>0</v>
      </c>
      <c r="D12" s="32"/>
      <c r="E12" s="10"/>
      <c r="F12" s="6"/>
      <c r="G12" s="6"/>
    </row>
    <row r="13" ht="21" customHeight="1">
      <c r="A13" t="s" s="33">
        <v>16</v>
      </c>
      <c r="B13" s="34"/>
      <c r="C13" s="35">
        <f>C12*0.1</f>
        <v>0</v>
      </c>
      <c r="D13" s="36"/>
      <c r="E13" s="10"/>
      <c r="F13" s="6"/>
      <c r="G13" s="6"/>
    </row>
    <row r="14" ht="21" customHeight="1">
      <c r="A14" t="s" s="37">
        <v>17</v>
      </c>
      <c r="B14" s="38"/>
      <c r="C14" s="39">
        <f>SUM(C12:D13)</f>
        <v>0</v>
      </c>
      <c r="D14" s="40"/>
      <c r="E14" s="10"/>
      <c r="F14" s="6"/>
      <c r="G14" s="6"/>
    </row>
    <row r="15" ht="39.6" customHeight="1">
      <c r="A15" t="s" s="41">
        <v>18</v>
      </c>
      <c r="B15" s="42"/>
      <c r="C15" s="43"/>
      <c r="D15" s="44"/>
      <c r="E15" s="10"/>
      <c r="F15" s="6"/>
      <c r="G15" s="6"/>
    </row>
  </sheetData>
  <mergeCells count="15">
    <mergeCell ref="C15:D15"/>
    <mergeCell ref="A15:B15"/>
    <mergeCell ref="E1:G15"/>
    <mergeCell ref="A1:D1"/>
    <mergeCell ref="C14:D14"/>
    <mergeCell ref="A14:B14"/>
    <mergeCell ref="C13:D13"/>
    <mergeCell ref="A13:B13"/>
    <mergeCell ref="A2:D2"/>
    <mergeCell ref="A3:D3"/>
    <mergeCell ref="A4:D4"/>
    <mergeCell ref="A5:D5"/>
    <mergeCell ref="C12:D12"/>
    <mergeCell ref="A7:A10"/>
    <mergeCell ref="A12:B12"/>
  </mergeCells>
  <conditionalFormatting sqref="C6:D6 A7:B11 A15:B15">
    <cfRule type="cellIs" dxfId="0" priority="1" operator="lessThan" stopIfTrue="1">
      <formula>0</formula>
    </cfRule>
  </conditionalFormatting>
  <pageMargins left="0.7" right="0.7" top="0.75" bottom="0.75" header="0.3" footer="0.3"/>
  <pageSetup firstPageNumber="1" fitToHeight="1" fitToWidth="1" scale="97" useFirstPageNumber="0" orientation="portrait" pageOrder="downThenOver"/>
  <headerFooter>
    <oddFooter>&amp;C&amp;"ヒラギノ角ゴ ProN W3,Regular"&amp;12&amp;K000000&amp;P</oddFooter>
  </headerFooter>
  <drawing r:id="rId1"/>
</worksheet>
</file>

<file path=xl/worksheets/sheet2.xml><?xml version="1.0" encoding="utf-8"?>
<worksheet xmlns:r="http://schemas.openxmlformats.org/officeDocument/2006/relationships" xmlns="http://schemas.openxmlformats.org/spreadsheetml/2006/main">
  <dimension ref="A1:AG65"/>
  <sheetViews>
    <sheetView workbookViewId="0" showGridLines="0" defaultGridColor="1"/>
  </sheetViews>
  <sheetFormatPr defaultColWidth="11" defaultRowHeight="16" customHeight="1" outlineLevelRow="0" outlineLevelCol="0"/>
  <cols>
    <col min="1" max="1" width="9.85156" style="45" customWidth="1"/>
    <col min="2" max="2" width="7.17188" style="45" customWidth="1"/>
    <col min="3" max="3" width="23.6719" style="45" customWidth="1"/>
    <col min="4" max="4" width="9.35156" style="45" customWidth="1"/>
    <col min="5" max="5" width="5.67188" style="45" customWidth="1"/>
    <col min="6" max="6" width="5" style="45" customWidth="1"/>
    <col min="7" max="9" width="9" style="45" customWidth="1"/>
    <col min="10" max="26" width="5.17188" style="45" customWidth="1"/>
    <col min="27" max="28" width="7.5" style="45" customWidth="1"/>
    <col min="29" max="29" width="11.1719" style="45" customWidth="1"/>
    <col min="30" max="31" hidden="1" width="11" style="45" customWidth="1"/>
    <col min="32" max="33" width="11" style="45" customWidth="1"/>
    <col min="34" max="16384" width="11" style="45" customWidth="1"/>
  </cols>
  <sheetData>
    <row r="1" ht="17.5" customHeight="1">
      <c r="A1" t="s" s="46">
        <v>19</v>
      </c>
      <c r="B1" t="s" s="47">
        <v>20</v>
      </c>
      <c r="C1" t="s" s="48">
        <v>21</v>
      </c>
      <c r="D1" t="s" s="49">
        <v>22</v>
      </c>
      <c r="E1" t="s" s="49">
        <v>23</v>
      </c>
      <c r="F1" t="s" s="50">
        <v>24</v>
      </c>
      <c r="G1" t="s" s="51">
        <v>25</v>
      </c>
      <c r="H1" t="s" s="52">
        <v>26</v>
      </c>
      <c r="I1" t="s" s="53">
        <v>27</v>
      </c>
      <c r="J1" t="s" s="54">
        <v>28</v>
      </c>
      <c r="K1" s="55"/>
      <c r="L1" s="55"/>
      <c r="M1" s="55"/>
      <c r="N1" s="55"/>
      <c r="O1" s="55"/>
      <c r="P1" s="55"/>
      <c r="Q1" s="55"/>
      <c r="R1" s="55"/>
      <c r="S1" s="55"/>
      <c r="T1" s="55"/>
      <c r="U1" s="55"/>
      <c r="V1" s="55"/>
      <c r="W1" s="55"/>
      <c r="X1" s="55"/>
      <c r="Y1" s="55"/>
      <c r="Z1" s="56"/>
      <c r="AA1" t="s" s="54">
        <v>29</v>
      </c>
      <c r="AB1" t="s" s="57">
        <v>30</v>
      </c>
      <c r="AC1" t="s" s="58">
        <v>31</v>
      </c>
      <c r="AD1" t="s" s="59">
        <v>32</v>
      </c>
      <c r="AE1" t="s" s="60">
        <v>33</v>
      </c>
      <c r="AF1" s="61"/>
      <c r="AG1" s="62"/>
    </row>
    <row r="2" ht="42" customHeight="1">
      <c r="A2" s="63"/>
      <c r="B2" s="64"/>
      <c r="C2" s="65"/>
      <c r="D2" s="66"/>
      <c r="E2" s="66"/>
      <c r="F2" s="67"/>
      <c r="G2" s="68"/>
      <c r="H2" s="68"/>
      <c r="I2" s="69"/>
      <c r="J2" t="s" s="70">
        <v>34</v>
      </c>
      <c r="K2" t="s" s="71">
        <v>35</v>
      </c>
      <c r="L2" t="s" s="72">
        <v>36</v>
      </c>
      <c r="M2" t="s" s="73">
        <v>37</v>
      </c>
      <c r="N2" t="s" s="74">
        <v>38</v>
      </c>
      <c r="O2" t="s" s="75">
        <v>39</v>
      </c>
      <c r="P2" t="s" s="76">
        <v>40</v>
      </c>
      <c r="Q2" t="s" s="77">
        <v>41</v>
      </c>
      <c r="R2" t="s" s="78">
        <v>42</v>
      </c>
      <c r="S2" t="s" s="79">
        <v>43</v>
      </c>
      <c r="T2" t="s" s="80">
        <v>44</v>
      </c>
      <c r="U2" t="s" s="81">
        <v>45</v>
      </c>
      <c r="V2" t="s" s="82">
        <v>46</v>
      </c>
      <c r="W2" t="s" s="83">
        <v>47</v>
      </c>
      <c r="X2" t="s" s="84">
        <v>48</v>
      </c>
      <c r="Y2" t="s" s="85">
        <v>49</v>
      </c>
      <c r="Z2" t="s" s="86">
        <v>50</v>
      </c>
      <c r="AA2" s="87"/>
      <c r="AB2" s="88"/>
      <c r="AC2" s="89"/>
      <c r="AD2" s="90"/>
      <c r="AE2" s="91"/>
      <c r="AF2" s="92"/>
      <c r="AG2" s="93"/>
    </row>
    <row r="3" ht="91" customHeight="1">
      <c r="A3" t="s" s="94">
        <v>51</v>
      </c>
      <c r="B3" t="s" s="95">
        <v>52</v>
      </c>
      <c r="C3" s="96"/>
      <c r="D3" t="s" s="94">
        <v>53</v>
      </c>
      <c r="E3" t="s" s="94">
        <v>54</v>
      </c>
      <c r="F3" s="97">
        <v>6</v>
      </c>
      <c r="G3" s="98">
        <v>55838.8157894737</v>
      </c>
      <c r="H3" s="99">
        <v>61422.6973684211</v>
      </c>
      <c r="I3" s="100">
        <f>H3/0.7</f>
        <v>87746.7105263159</v>
      </c>
      <c r="J3" s="101"/>
      <c r="K3" s="102"/>
      <c r="L3" s="103"/>
      <c r="M3" s="104"/>
      <c r="N3" s="105"/>
      <c r="O3" s="106"/>
      <c r="P3" s="107"/>
      <c r="Q3" s="108"/>
      <c r="R3" s="109"/>
      <c r="S3" s="110"/>
      <c r="T3" s="111"/>
      <c r="U3" s="112"/>
      <c r="V3" s="113"/>
      <c r="W3" s="114"/>
      <c r="X3" s="115"/>
      <c r="Y3" s="116"/>
      <c r="Z3" s="117"/>
      <c r="AA3" s="118">
        <f>SUM(J3:Z3)</f>
        <v>0</v>
      </c>
      <c r="AB3" s="118">
        <f>AA3*F3</f>
        <v>0</v>
      </c>
      <c r="AC3" s="119">
        <f>G3*AA3</f>
        <v>0</v>
      </c>
      <c r="AD3" s="120">
        <v>2037</v>
      </c>
      <c r="AE3" s="121">
        <v>4.21</v>
      </c>
      <c r="AF3" s="122"/>
      <c r="AG3" s="93"/>
    </row>
    <row r="4" ht="83" customHeight="1">
      <c r="A4" t="s" s="123">
        <v>55</v>
      </c>
      <c r="B4" t="s" s="124">
        <v>56</v>
      </c>
      <c r="C4" s="125"/>
      <c r="D4" t="s" s="123">
        <v>57</v>
      </c>
      <c r="E4" t="s" s="123">
        <v>54</v>
      </c>
      <c r="F4" s="126">
        <v>6</v>
      </c>
      <c r="G4" s="127">
        <v>53289.4736842106</v>
      </c>
      <c r="H4" s="128">
        <v>58618.4210526317</v>
      </c>
      <c r="I4" s="129">
        <f>H4/0.7</f>
        <v>83740.601503759593</v>
      </c>
      <c r="J4" s="130"/>
      <c r="K4" s="131"/>
      <c r="L4" s="132"/>
      <c r="M4" s="133"/>
      <c r="N4" s="134"/>
      <c r="O4" s="135"/>
      <c r="P4" s="136"/>
      <c r="Q4" s="137"/>
      <c r="R4" s="138"/>
      <c r="S4" s="139"/>
      <c r="T4" s="140"/>
      <c r="U4" s="141"/>
      <c r="V4" s="142"/>
      <c r="W4" s="143"/>
      <c r="X4" s="144"/>
      <c r="Y4" s="145"/>
      <c r="Z4" s="146"/>
      <c r="AA4" s="147">
        <f>SUM(J4:Z4)</f>
        <v>0</v>
      </c>
      <c r="AB4" s="147">
        <f>AA4*F4</f>
        <v>0</v>
      </c>
      <c r="AC4" s="119">
        <f>G4*AA4</f>
        <v>0</v>
      </c>
      <c r="AD4" s="120">
        <v>1944</v>
      </c>
      <c r="AE4" s="121">
        <v>3.99</v>
      </c>
      <c r="AF4" s="122"/>
      <c r="AG4" s="93"/>
    </row>
    <row r="5" ht="78" customHeight="1">
      <c r="A5" t="s" s="123">
        <v>58</v>
      </c>
      <c r="B5" t="s" s="124">
        <v>59</v>
      </c>
      <c r="C5" s="125"/>
      <c r="D5" t="s" s="123">
        <v>53</v>
      </c>
      <c r="E5" t="s" s="123">
        <v>60</v>
      </c>
      <c r="F5" s="126">
        <v>6</v>
      </c>
      <c r="G5" s="127">
        <v>34210.5263157897</v>
      </c>
      <c r="H5" s="128">
        <v>37631.5789473687</v>
      </c>
      <c r="I5" s="129">
        <f>H5/0.7</f>
        <v>53759.398496241</v>
      </c>
      <c r="J5" s="130"/>
      <c r="K5" s="131"/>
      <c r="L5" s="132"/>
      <c r="M5" s="133"/>
      <c r="N5" s="134"/>
      <c r="O5" s="135"/>
      <c r="P5" s="136"/>
      <c r="Q5" s="137"/>
      <c r="R5" s="138"/>
      <c r="S5" s="139"/>
      <c r="T5" s="140"/>
      <c r="U5" s="141"/>
      <c r="V5" s="142"/>
      <c r="W5" s="143"/>
      <c r="X5" s="144"/>
      <c r="Y5" s="145"/>
      <c r="Z5" s="146"/>
      <c r="AA5" s="147">
        <f>SUM(J5:Z5)</f>
        <v>0</v>
      </c>
      <c r="AB5" s="147">
        <f>AA5*F5</f>
        <v>0</v>
      </c>
      <c r="AC5" s="119">
        <f>G5*AA5</f>
        <v>0</v>
      </c>
      <c r="AD5" s="120">
        <v>1248</v>
      </c>
      <c r="AE5" s="121">
        <v>2.09</v>
      </c>
      <c r="AF5" s="122"/>
      <c r="AG5" s="93"/>
    </row>
    <row r="6" ht="75" customHeight="1">
      <c r="A6" t="s" s="123">
        <v>61</v>
      </c>
      <c r="B6" t="s" s="124">
        <v>62</v>
      </c>
      <c r="C6" s="125"/>
      <c r="D6" t="s" s="123">
        <v>57</v>
      </c>
      <c r="E6" t="s" s="123">
        <v>60</v>
      </c>
      <c r="F6" s="126">
        <v>6</v>
      </c>
      <c r="G6" s="127">
        <v>27521.9298245616</v>
      </c>
      <c r="H6" s="128">
        <v>30274.1228070178</v>
      </c>
      <c r="I6" s="129">
        <f>H6/0.7</f>
        <v>43248.7468671683</v>
      </c>
      <c r="J6" s="130"/>
      <c r="K6" s="131"/>
      <c r="L6" s="132"/>
      <c r="M6" s="133"/>
      <c r="N6" s="134"/>
      <c r="O6" s="135"/>
      <c r="P6" s="136"/>
      <c r="Q6" s="137"/>
      <c r="R6" s="138"/>
      <c r="S6" s="139"/>
      <c r="T6" s="140"/>
      <c r="U6" s="141"/>
      <c r="V6" s="142"/>
      <c r="W6" s="143"/>
      <c r="X6" s="144"/>
      <c r="Y6" s="145"/>
      <c r="Z6" s="146"/>
      <c r="AA6" s="147">
        <f>SUM(J6:Z6)</f>
        <v>0</v>
      </c>
      <c r="AB6" s="147">
        <f>AA6*F6</f>
        <v>0</v>
      </c>
      <c r="AC6" s="119">
        <f>G6*AA6</f>
        <v>0</v>
      </c>
      <c r="AD6" s="120">
        <v>1004</v>
      </c>
      <c r="AE6" s="121">
        <v>1.45</v>
      </c>
      <c r="AF6" s="122"/>
      <c r="AG6" s="93"/>
    </row>
    <row r="7" ht="114" customHeight="1">
      <c r="A7" t="s" s="123">
        <v>63</v>
      </c>
      <c r="B7" t="s" s="124">
        <v>64</v>
      </c>
      <c r="C7" s="125"/>
      <c r="D7" t="s" s="123">
        <v>65</v>
      </c>
      <c r="E7" t="s" s="123">
        <v>66</v>
      </c>
      <c r="F7" s="126">
        <v>13</v>
      </c>
      <c r="G7" s="127">
        <v>13048.2456140351</v>
      </c>
      <c r="H7" s="128">
        <v>14353.0701754386</v>
      </c>
      <c r="I7" s="129">
        <f>H7/0.7</f>
        <v>20504.3859649123</v>
      </c>
      <c r="J7" s="130"/>
      <c r="K7" s="131"/>
      <c r="L7" s="132"/>
      <c r="M7" s="133"/>
      <c r="N7" s="134"/>
      <c r="O7" s="135"/>
      <c r="P7" s="136"/>
      <c r="Q7" s="137"/>
      <c r="R7" s="138"/>
      <c r="S7" s="139"/>
      <c r="T7" s="140"/>
      <c r="U7" s="141"/>
      <c r="V7" s="142"/>
      <c r="W7" s="143"/>
      <c r="X7" s="144"/>
      <c r="Y7" s="145"/>
      <c r="Z7" s="146"/>
      <c r="AA7" s="147">
        <f>SUM(J7:Z7)</f>
        <v>0</v>
      </c>
      <c r="AB7" s="147">
        <f>AA7*F7</f>
        <v>0</v>
      </c>
      <c r="AC7" s="119">
        <f>G7*AA7</f>
        <v>0</v>
      </c>
      <c r="AD7" s="120">
        <v>476</v>
      </c>
      <c r="AE7" s="121">
        <v>0.78</v>
      </c>
      <c r="AF7" s="122"/>
      <c r="AG7" s="93"/>
    </row>
    <row r="8" ht="110" customHeight="1">
      <c r="A8" t="s" s="123">
        <v>67</v>
      </c>
      <c r="B8" t="s" s="124">
        <v>68</v>
      </c>
      <c r="C8" s="125"/>
      <c r="D8" t="s" s="123">
        <v>69</v>
      </c>
      <c r="E8" t="s" s="123">
        <v>54</v>
      </c>
      <c r="F8" s="126">
        <v>10</v>
      </c>
      <c r="G8" s="127">
        <v>77713.815789473694</v>
      </c>
      <c r="H8" s="128">
        <v>85485.1973684211</v>
      </c>
      <c r="I8" s="129">
        <f>H8/0.7</f>
        <v>122121.710526316</v>
      </c>
      <c r="J8" s="130"/>
      <c r="K8" s="131"/>
      <c r="L8" s="132"/>
      <c r="M8" s="133"/>
      <c r="N8" s="134"/>
      <c r="O8" s="135"/>
      <c r="P8" s="136"/>
      <c r="Q8" s="137"/>
      <c r="R8" s="138"/>
      <c r="S8" s="139"/>
      <c r="T8" s="140"/>
      <c r="U8" s="141"/>
      <c r="V8" s="142"/>
      <c r="W8" s="143"/>
      <c r="X8" s="144"/>
      <c r="Y8" s="145"/>
      <c r="Z8" s="146"/>
      <c r="AA8" s="147">
        <f>SUM(J8:Z8)</f>
        <v>0</v>
      </c>
      <c r="AB8" s="147">
        <f>AA8*F8</f>
        <v>0</v>
      </c>
      <c r="AC8" s="119">
        <f>G8*AA8</f>
        <v>0</v>
      </c>
      <c r="AD8" s="120">
        <v>2835</v>
      </c>
      <c r="AE8" s="121">
        <v>5.58</v>
      </c>
      <c r="AF8" s="122"/>
      <c r="AG8" s="93"/>
    </row>
    <row r="9" ht="115" customHeight="1">
      <c r="A9" t="s" s="123">
        <v>70</v>
      </c>
      <c r="B9" t="s" s="124">
        <v>71</v>
      </c>
      <c r="C9" s="125"/>
      <c r="D9" t="s" s="123">
        <v>69</v>
      </c>
      <c r="E9" t="s" s="123">
        <v>60</v>
      </c>
      <c r="F9" s="126">
        <v>13</v>
      </c>
      <c r="G9" s="127">
        <v>61759.8684210527</v>
      </c>
      <c r="H9" s="128">
        <v>67935.855263158</v>
      </c>
      <c r="I9" s="129">
        <f>H9/0.7</f>
        <v>97051.2218045114</v>
      </c>
      <c r="J9" s="130"/>
      <c r="K9" s="131"/>
      <c r="L9" s="132"/>
      <c r="M9" s="133"/>
      <c r="N9" s="134"/>
      <c r="O9" s="135"/>
      <c r="P9" s="136"/>
      <c r="Q9" s="137"/>
      <c r="R9" s="138"/>
      <c r="S9" s="139"/>
      <c r="T9" s="140"/>
      <c r="U9" s="141"/>
      <c r="V9" s="142"/>
      <c r="W9" s="143"/>
      <c r="X9" s="144"/>
      <c r="Y9" s="145"/>
      <c r="Z9" s="146"/>
      <c r="AA9" s="147">
        <f>SUM(J9:Z9)</f>
        <v>0</v>
      </c>
      <c r="AB9" s="147">
        <f>AA9*F9</f>
        <v>0</v>
      </c>
      <c r="AC9" s="119">
        <f>G9*AA9</f>
        <v>0</v>
      </c>
      <c r="AD9" s="148">
        <v>2253</v>
      </c>
      <c r="AE9" s="121">
        <v>3.36</v>
      </c>
      <c r="AF9" s="122"/>
      <c r="AG9" s="93"/>
    </row>
    <row r="10" ht="96" customHeight="1">
      <c r="A10" t="s" s="123">
        <v>72</v>
      </c>
      <c r="B10" t="s" s="124">
        <v>73</v>
      </c>
      <c r="C10" s="125"/>
      <c r="D10" t="s" s="123">
        <v>74</v>
      </c>
      <c r="E10" t="s" s="123">
        <v>75</v>
      </c>
      <c r="F10" s="126">
        <v>10</v>
      </c>
      <c r="G10" s="127">
        <v>6878.373819163290</v>
      </c>
      <c r="H10" s="128">
        <v>7566.211201079620</v>
      </c>
      <c r="I10" s="129">
        <f>H10/0.7</f>
        <v>10808.8731443995</v>
      </c>
      <c r="J10" s="130"/>
      <c r="K10" s="131"/>
      <c r="L10" s="132"/>
      <c r="M10" s="133"/>
      <c r="N10" s="134"/>
      <c r="O10" s="135"/>
      <c r="P10" s="136"/>
      <c r="Q10" s="137"/>
      <c r="R10" s="138"/>
      <c r="S10" s="139"/>
      <c r="T10" s="140"/>
      <c r="U10" s="141"/>
      <c r="V10" s="142"/>
      <c r="W10" s="143"/>
      <c r="X10" s="144"/>
      <c r="Y10" s="145"/>
      <c r="Z10" s="146"/>
      <c r="AA10" s="147">
        <f>SUM(J10:Z10)</f>
        <v>0</v>
      </c>
      <c r="AB10" s="147">
        <f>AA10*F10</f>
        <v>0</v>
      </c>
      <c r="AC10" s="119">
        <f>G10*AA10</f>
        <v>0</v>
      </c>
      <c r="AD10" s="120">
        <v>233</v>
      </c>
      <c r="AE10" s="121">
        <v>0.17</v>
      </c>
      <c r="AF10" s="122"/>
      <c r="AG10" s="93"/>
    </row>
    <row r="11" ht="96" customHeight="1">
      <c r="A11" t="s" s="123">
        <v>76</v>
      </c>
      <c r="B11" t="s" s="124">
        <v>77</v>
      </c>
      <c r="C11" s="125"/>
      <c r="D11" t="s" s="123">
        <v>57</v>
      </c>
      <c r="E11" t="s" s="123">
        <v>60</v>
      </c>
      <c r="F11" s="126">
        <v>6</v>
      </c>
      <c r="G11" s="127">
        <v>30345.394736842</v>
      </c>
      <c r="H11" s="128">
        <v>33379.9342105262</v>
      </c>
      <c r="I11" s="129">
        <f>H11/0.7</f>
        <v>47685.6203007517</v>
      </c>
      <c r="J11" s="130"/>
      <c r="K11" s="131"/>
      <c r="L11" s="132"/>
      <c r="M11" s="133"/>
      <c r="N11" s="134"/>
      <c r="O11" s="135"/>
      <c r="P11" s="136"/>
      <c r="Q11" s="137"/>
      <c r="R11" s="138"/>
      <c r="S11" s="139"/>
      <c r="T11" s="140"/>
      <c r="U11" s="141"/>
      <c r="V11" s="142"/>
      <c r="W11" s="143"/>
      <c r="X11" s="144"/>
      <c r="Y11" s="145"/>
      <c r="Z11" s="146"/>
      <c r="AA11" s="147">
        <f>SUM(J11:Z11)</f>
        <v>0</v>
      </c>
      <c r="AB11" s="147">
        <f>AA11*F11</f>
        <v>0</v>
      </c>
      <c r="AC11" s="119">
        <f>G11*AA11</f>
        <v>0</v>
      </c>
      <c r="AD11" s="148">
        <v>1107</v>
      </c>
      <c r="AE11" s="121">
        <v>1.71</v>
      </c>
      <c r="AF11" s="122"/>
      <c r="AG11" s="93"/>
    </row>
    <row r="12" ht="45" customHeight="1">
      <c r="A12" t="s" s="123">
        <v>78</v>
      </c>
      <c r="B12" t="s" s="124">
        <v>79</v>
      </c>
      <c r="C12" s="149"/>
      <c r="D12" t="s" s="123">
        <v>80</v>
      </c>
      <c r="E12" t="s" s="123">
        <v>60</v>
      </c>
      <c r="F12" s="126">
        <v>6</v>
      </c>
      <c r="G12" s="127">
        <v>25383.7719298246</v>
      </c>
      <c r="H12" s="128">
        <v>27922.1491228071</v>
      </c>
      <c r="I12" s="129">
        <f>H12/0.7</f>
        <v>39888.784461153</v>
      </c>
      <c r="J12" s="130"/>
      <c r="K12" s="131"/>
      <c r="L12" s="132"/>
      <c r="M12" s="133"/>
      <c r="N12" s="134"/>
      <c r="O12" s="135"/>
      <c r="P12" s="136"/>
      <c r="Q12" s="137"/>
      <c r="R12" s="138"/>
      <c r="S12" s="139"/>
      <c r="T12" s="140"/>
      <c r="U12" s="141"/>
      <c r="V12" s="142"/>
      <c r="W12" s="143"/>
      <c r="X12" s="144"/>
      <c r="Y12" s="145"/>
      <c r="Z12" s="146"/>
      <c r="AA12" s="147">
        <f>SUM(J12:Z12)</f>
        <v>0</v>
      </c>
      <c r="AB12" s="147">
        <f>AA12*F12</f>
        <v>0</v>
      </c>
      <c r="AC12" s="119">
        <f>G12*AA12</f>
        <v>0</v>
      </c>
      <c r="AD12" s="120">
        <v>926</v>
      </c>
      <c r="AE12" s="121">
        <v>1.25</v>
      </c>
      <c r="AF12" s="122"/>
      <c r="AG12" s="93"/>
    </row>
    <row r="13" ht="45" customHeight="1">
      <c r="A13" t="s" s="123">
        <v>81</v>
      </c>
      <c r="B13" t="s" s="124">
        <v>82</v>
      </c>
      <c r="C13" s="149"/>
      <c r="D13" t="s" s="123">
        <v>80</v>
      </c>
      <c r="E13" t="s" s="123">
        <v>60</v>
      </c>
      <c r="F13" s="126">
        <v>6</v>
      </c>
      <c r="G13" s="127">
        <v>17379.3859649123</v>
      </c>
      <c r="H13" s="128">
        <v>19117.3245614035</v>
      </c>
      <c r="I13" s="129">
        <f>H13/0.7</f>
        <v>27310.4636591479</v>
      </c>
      <c r="J13" s="130"/>
      <c r="K13" s="131"/>
      <c r="L13" s="132"/>
      <c r="M13" s="133"/>
      <c r="N13" s="134"/>
      <c r="O13" s="135"/>
      <c r="P13" s="136"/>
      <c r="Q13" s="137"/>
      <c r="R13" s="138"/>
      <c r="S13" s="139"/>
      <c r="T13" s="140"/>
      <c r="U13" s="141"/>
      <c r="V13" s="142"/>
      <c r="W13" s="143"/>
      <c r="X13" s="144"/>
      <c r="Y13" s="145"/>
      <c r="Z13" s="146"/>
      <c r="AA13" s="147">
        <f>SUM(J13:Z13)</f>
        <v>0</v>
      </c>
      <c r="AB13" s="147">
        <f>AA13*F13</f>
        <v>0</v>
      </c>
      <c r="AC13" s="119">
        <f>G13*AA13</f>
        <v>0</v>
      </c>
      <c r="AD13" s="120">
        <v>634</v>
      </c>
      <c r="AE13" s="121">
        <v>1.6</v>
      </c>
      <c r="AF13" s="122"/>
      <c r="AG13" s="93"/>
    </row>
    <row r="14" ht="86" customHeight="1">
      <c r="A14" t="s" s="150">
        <v>83</v>
      </c>
      <c r="B14" t="s" s="124">
        <v>84</v>
      </c>
      <c r="C14" s="149"/>
      <c r="D14" t="s" s="123">
        <v>85</v>
      </c>
      <c r="E14" t="s" s="123">
        <v>66</v>
      </c>
      <c r="F14" s="126">
        <v>7</v>
      </c>
      <c r="G14" s="127">
        <v>9859.986504723351</v>
      </c>
      <c r="H14" s="128">
        <v>10845.9851551957</v>
      </c>
      <c r="I14" s="129">
        <f>H14/0.7</f>
        <v>15494.2645074224</v>
      </c>
      <c r="J14" s="130"/>
      <c r="K14" s="131"/>
      <c r="L14" s="132"/>
      <c r="M14" s="133"/>
      <c r="N14" s="134"/>
      <c r="O14" s="135"/>
      <c r="P14" s="136"/>
      <c r="Q14" s="137"/>
      <c r="R14" s="138"/>
      <c r="S14" s="139"/>
      <c r="T14" s="140"/>
      <c r="U14" s="141"/>
      <c r="V14" s="142"/>
      <c r="W14" s="143"/>
      <c r="X14" s="144"/>
      <c r="Y14" s="145"/>
      <c r="Z14" s="146"/>
      <c r="AA14" s="147">
        <f>SUM(J14:Z14)</f>
        <v>0</v>
      </c>
      <c r="AB14" s="147">
        <f>AA14*F14</f>
        <v>0</v>
      </c>
      <c r="AC14" s="119">
        <f>G14*AA14</f>
        <v>0</v>
      </c>
      <c r="AD14" s="120">
        <v>334</v>
      </c>
      <c r="AE14" s="121">
        <v>0.66</v>
      </c>
      <c r="AF14" s="122"/>
      <c r="AG14" s="93"/>
    </row>
    <row r="15" ht="87" customHeight="1">
      <c r="A15" t="s" s="150">
        <v>86</v>
      </c>
      <c r="B15" t="s" s="124">
        <v>87</v>
      </c>
      <c r="C15" s="149"/>
      <c r="D15" t="s" s="123">
        <v>80</v>
      </c>
      <c r="E15" t="s" s="123">
        <v>66</v>
      </c>
      <c r="F15" s="126">
        <v>8</v>
      </c>
      <c r="G15" s="127">
        <v>9299.089068825910</v>
      </c>
      <c r="H15" s="128">
        <v>10228.9979757085</v>
      </c>
      <c r="I15" s="129">
        <f>H15/0.7</f>
        <v>14612.8542510121</v>
      </c>
      <c r="J15" s="130"/>
      <c r="K15" s="131"/>
      <c r="L15" s="132"/>
      <c r="M15" s="133"/>
      <c r="N15" s="134"/>
      <c r="O15" s="135"/>
      <c r="P15" s="136"/>
      <c r="Q15" s="137"/>
      <c r="R15" s="138"/>
      <c r="S15" s="139"/>
      <c r="T15" s="140"/>
      <c r="U15" s="141"/>
      <c r="V15" s="142"/>
      <c r="W15" s="143"/>
      <c r="X15" s="144"/>
      <c r="Y15" s="145"/>
      <c r="Z15" s="146"/>
      <c r="AA15" s="147">
        <f>SUM(J15:Z15)</f>
        <v>0</v>
      </c>
      <c r="AB15" s="147">
        <f>AA15*F15</f>
        <v>0</v>
      </c>
      <c r="AC15" s="119">
        <f>G15*AA15</f>
        <v>0</v>
      </c>
      <c r="AD15" s="120">
        <v>315</v>
      </c>
      <c r="AE15" s="121">
        <v>0.54</v>
      </c>
      <c r="AF15" s="122"/>
      <c r="AG15" s="93"/>
    </row>
    <row r="16" ht="87" customHeight="1">
      <c r="A16" t="s" s="150">
        <v>88</v>
      </c>
      <c r="B16" t="s" s="124">
        <v>89</v>
      </c>
      <c r="C16" s="149"/>
      <c r="D16" t="s" s="123">
        <v>74</v>
      </c>
      <c r="E16" t="s" s="123">
        <v>75</v>
      </c>
      <c r="F16" s="126">
        <v>8</v>
      </c>
      <c r="G16" s="127">
        <v>7232.624831309080</v>
      </c>
      <c r="H16" s="128">
        <v>7955.887314439990</v>
      </c>
      <c r="I16" s="129">
        <f>H16/0.7</f>
        <v>11365.5533063428</v>
      </c>
      <c r="J16" s="130"/>
      <c r="K16" s="131"/>
      <c r="L16" s="132"/>
      <c r="M16" s="133"/>
      <c r="N16" s="134"/>
      <c r="O16" s="135"/>
      <c r="P16" s="136"/>
      <c r="Q16" s="137"/>
      <c r="R16" s="138"/>
      <c r="S16" s="139"/>
      <c r="T16" s="140"/>
      <c r="U16" s="141"/>
      <c r="V16" s="142"/>
      <c r="W16" s="143"/>
      <c r="X16" s="144"/>
      <c r="Y16" s="145"/>
      <c r="Z16" s="146"/>
      <c r="AA16" s="147">
        <f>SUM(J16:Z16)</f>
        <v>0</v>
      </c>
      <c r="AB16" s="147">
        <f>AA16*F16</f>
        <v>0</v>
      </c>
      <c r="AC16" s="119">
        <f>G16*AA16</f>
        <v>0</v>
      </c>
      <c r="AD16" s="120">
        <v>245</v>
      </c>
      <c r="AE16" s="121">
        <v>0.23</v>
      </c>
      <c r="AF16" s="122"/>
      <c r="AG16" s="93"/>
    </row>
    <row r="17" ht="84" customHeight="1">
      <c r="A17" t="s" s="150">
        <v>90</v>
      </c>
      <c r="B17" t="s" s="124">
        <v>91</v>
      </c>
      <c r="C17" s="149"/>
      <c r="D17" t="s" s="123">
        <v>80</v>
      </c>
      <c r="E17" t="s" s="123">
        <v>75</v>
      </c>
      <c r="F17" s="126">
        <v>8</v>
      </c>
      <c r="G17" s="127">
        <v>6878.373819163290</v>
      </c>
      <c r="H17" s="128">
        <v>7566.211201079620</v>
      </c>
      <c r="I17" s="129">
        <f>H17/0.7</f>
        <v>10808.8731443995</v>
      </c>
      <c r="J17" s="130"/>
      <c r="K17" s="131"/>
      <c r="L17" s="132"/>
      <c r="M17" s="133"/>
      <c r="N17" s="134"/>
      <c r="O17" s="135"/>
      <c r="P17" s="136"/>
      <c r="Q17" s="137"/>
      <c r="R17" s="138"/>
      <c r="S17" s="139"/>
      <c r="T17" s="140"/>
      <c r="U17" s="141"/>
      <c r="V17" s="142"/>
      <c r="W17" s="143"/>
      <c r="X17" s="144"/>
      <c r="Y17" s="145"/>
      <c r="Z17" s="146"/>
      <c r="AA17" s="147">
        <f>SUM(J17:Z17)</f>
        <v>0</v>
      </c>
      <c r="AB17" s="147">
        <f>AA17*F17</f>
        <v>0</v>
      </c>
      <c r="AC17" s="119">
        <f>G17*AA17</f>
        <v>0</v>
      </c>
      <c r="AD17" s="120">
        <v>233</v>
      </c>
      <c r="AE17" s="121">
        <v>0.19</v>
      </c>
      <c r="AF17" s="122"/>
      <c r="AG17" s="93"/>
    </row>
    <row r="18" ht="90" customHeight="1">
      <c r="A18" t="s" s="150">
        <v>92</v>
      </c>
      <c r="B18" t="s" s="124">
        <v>93</v>
      </c>
      <c r="C18" s="149"/>
      <c r="D18" t="s" s="123">
        <v>74</v>
      </c>
      <c r="E18" t="s" s="123">
        <v>75</v>
      </c>
      <c r="F18" s="126">
        <v>8</v>
      </c>
      <c r="G18" s="127">
        <v>7439.271255060750</v>
      </c>
      <c r="H18" s="128">
        <v>8183.198380566830</v>
      </c>
      <c r="I18" s="129">
        <f>H18/0.7</f>
        <v>11690.2834008098</v>
      </c>
      <c r="J18" s="130"/>
      <c r="K18" s="131"/>
      <c r="L18" s="132"/>
      <c r="M18" s="133"/>
      <c r="N18" s="134"/>
      <c r="O18" s="135"/>
      <c r="P18" s="136"/>
      <c r="Q18" s="137"/>
      <c r="R18" s="138"/>
      <c r="S18" s="139"/>
      <c r="T18" s="140"/>
      <c r="U18" s="141"/>
      <c r="V18" s="142"/>
      <c r="W18" s="143"/>
      <c r="X18" s="144"/>
      <c r="Y18" s="145"/>
      <c r="Z18" s="146"/>
      <c r="AA18" s="147">
        <f>SUM(J18:Z18)</f>
        <v>0</v>
      </c>
      <c r="AB18" s="147">
        <f>AA18*F18</f>
        <v>0</v>
      </c>
      <c r="AC18" s="119">
        <f>G18*AA18</f>
        <v>0</v>
      </c>
      <c r="AD18" s="120">
        <v>252</v>
      </c>
      <c r="AE18" s="121">
        <v>0.25</v>
      </c>
      <c r="AF18" s="122"/>
      <c r="AG18" s="93"/>
    </row>
    <row r="19" ht="96" customHeight="1">
      <c r="A19" t="s" s="150">
        <v>94</v>
      </c>
      <c r="B19" t="s" s="124">
        <v>95</v>
      </c>
      <c r="C19" s="149"/>
      <c r="D19" t="s" s="123">
        <v>80</v>
      </c>
      <c r="E19" t="s" s="123">
        <v>75</v>
      </c>
      <c r="F19" s="126">
        <v>8</v>
      </c>
      <c r="G19" s="127">
        <v>7380.229419703110</v>
      </c>
      <c r="H19" s="128">
        <v>8118.252361673420</v>
      </c>
      <c r="I19" s="129">
        <f>H19/0.7</f>
        <v>11597.5033738192</v>
      </c>
      <c r="J19" s="130"/>
      <c r="K19" s="131"/>
      <c r="L19" s="132"/>
      <c r="M19" s="133"/>
      <c r="N19" s="134"/>
      <c r="O19" s="135"/>
      <c r="P19" s="136"/>
      <c r="Q19" s="137"/>
      <c r="R19" s="138"/>
      <c r="S19" s="139"/>
      <c r="T19" s="140"/>
      <c r="U19" s="141"/>
      <c r="V19" s="142"/>
      <c r="W19" s="143"/>
      <c r="X19" s="144"/>
      <c r="Y19" s="145"/>
      <c r="Z19" s="146"/>
      <c r="AA19" s="147">
        <f>SUM(J19:Z19)</f>
        <v>0</v>
      </c>
      <c r="AB19" s="147">
        <f>AA19*F19</f>
        <v>0</v>
      </c>
      <c r="AC19" s="119">
        <f>G19*AA19</f>
        <v>0</v>
      </c>
      <c r="AD19" s="120">
        <v>250</v>
      </c>
      <c r="AE19" s="121">
        <v>0.26</v>
      </c>
      <c r="AF19" s="122"/>
      <c r="AG19" s="93"/>
    </row>
    <row r="20" ht="91" customHeight="1">
      <c r="A20" t="s" s="150">
        <v>96</v>
      </c>
      <c r="B20" t="s" s="124">
        <v>97</v>
      </c>
      <c r="C20" s="149"/>
      <c r="D20" t="s" s="123">
        <v>98</v>
      </c>
      <c r="E20" t="s" s="123">
        <v>66</v>
      </c>
      <c r="F20" s="126">
        <v>7</v>
      </c>
      <c r="G20" s="127">
        <v>6671.727395411620</v>
      </c>
      <c r="H20" s="128">
        <v>7338.900134952780</v>
      </c>
      <c r="I20" s="129">
        <f>H20/0.7</f>
        <v>10484.1430499325</v>
      </c>
      <c r="J20" s="130"/>
      <c r="K20" s="131"/>
      <c r="L20" s="132"/>
      <c r="M20" s="133"/>
      <c r="N20" s="134"/>
      <c r="O20" s="135"/>
      <c r="P20" s="136"/>
      <c r="Q20" s="137"/>
      <c r="R20" s="138"/>
      <c r="S20" s="139"/>
      <c r="T20" s="140"/>
      <c r="U20" s="141"/>
      <c r="V20" s="142"/>
      <c r="W20" s="143"/>
      <c r="X20" s="144"/>
      <c r="Y20" s="145"/>
      <c r="Z20" s="146"/>
      <c r="AA20" s="147">
        <f>SUM(J20:Z20)</f>
        <v>0</v>
      </c>
      <c r="AB20" s="147">
        <f>AA20*F20</f>
        <v>0</v>
      </c>
      <c r="AC20" s="119">
        <f>G20*AA20</f>
        <v>0</v>
      </c>
      <c r="AD20" s="120">
        <v>226</v>
      </c>
      <c r="AE20" s="121">
        <v>0.24</v>
      </c>
      <c r="AF20" s="122"/>
      <c r="AG20" s="93"/>
    </row>
    <row r="21" ht="92" customHeight="1">
      <c r="A21" t="s" s="150">
        <v>99</v>
      </c>
      <c r="B21" t="s" s="124">
        <v>100</v>
      </c>
      <c r="C21" s="149"/>
      <c r="D21" t="s" s="123">
        <v>80</v>
      </c>
      <c r="E21" t="s" s="123">
        <v>66</v>
      </c>
      <c r="F21" s="126">
        <v>7</v>
      </c>
      <c r="G21" s="127">
        <v>6435.560053981120</v>
      </c>
      <c r="H21" s="128">
        <v>7079.116059379230</v>
      </c>
      <c r="I21" s="129">
        <f>H21/0.7</f>
        <v>10113.0229419703</v>
      </c>
      <c r="J21" s="130"/>
      <c r="K21" s="131"/>
      <c r="L21" s="132"/>
      <c r="M21" s="133"/>
      <c r="N21" s="134"/>
      <c r="O21" s="135"/>
      <c r="P21" s="136"/>
      <c r="Q21" s="137"/>
      <c r="R21" s="138"/>
      <c r="S21" s="139"/>
      <c r="T21" s="140"/>
      <c r="U21" s="141"/>
      <c r="V21" s="142"/>
      <c r="W21" s="143"/>
      <c r="X21" s="144"/>
      <c r="Y21" s="145"/>
      <c r="Z21" s="146"/>
      <c r="AA21" s="147">
        <f>SUM(J21:Z21)</f>
        <v>0</v>
      </c>
      <c r="AB21" s="147">
        <f>AA21*F21</f>
        <v>0</v>
      </c>
      <c r="AC21" s="119">
        <f>G21*AA21</f>
        <v>0</v>
      </c>
      <c r="AD21" s="120">
        <v>218</v>
      </c>
      <c r="AE21" s="121">
        <v>0.22</v>
      </c>
      <c r="AF21" s="122"/>
      <c r="AG21" s="93"/>
    </row>
    <row r="22" ht="88" customHeight="1">
      <c r="A22" t="s" s="150">
        <v>101</v>
      </c>
      <c r="B22" t="s" s="124">
        <v>102</v>
      </c>
      <c r="C22" s="149"/>
      <c r="D22" t="s" s="123">
        <v>57</v>
      </c>
      <c r="E22" t="s" s="123">
        <v>54</v>
      </c>
      <c r="F22" s="126">
        <v>4</v>
      </c>
      <c r="G22" s="127">
        <v>34210.5263157897</v>
      </c>
      <c r="H22" s="128">
        <v>37631.5789473687</v>
      </c>
      <c r="I22" s="129">
        <f>H22/0.7</f>
        <v>53759.398496241</v>
      </c>
      <c r="J22" s="130"/>
      <c r="K22" s="131"/>
      <c r="L22" s="132"/>
      <c r="M22" s="133"/>
      <c r="N22" s="134"/>
      <c r="O22" s="135"/>
      <c r="P22" s="136"/>
      <c r="Q22" s="137"/>
      <c r="R22" s="138"/>
      <c r="S22" s="139"/>
      <c r="T22" s="140"/>
      <c r="U22" s="141"/>
      <c r="V22" s="142"/>
      <c r="W22" s="143"/>
      <c r="X22" s="144"/>
      <c r="Y22" s="145"/>
      <c r="Z22" s="146"/>
      <c r="AA22" s="147">
        <f>SUM(J22:Z22)</f>
        <v>0</v>
      </c>
      <c r="AB22" s="147">
        <f>AA22*F22</f>
        <v>0</v>
      </c>
      <c r="AC22" s="119">
        <f>G22*AA22</f>
        <v>0</v>
      </c>
      <c r="AD22" s="120">
        <v>1248</v>
      </c>
      <c r="AE22" s="121">
        <v>2.53</v>
      </c>
      <c r="AF22" s="122"/>
      <c r="AG22" s="93"/>
    </row>
    <row r="23" ht="78" customHeight="1">
      <c r="A23" t="s" s="150">
        <v>103</v>
      </c>
      <c r="B23" t="s" s="124">
        <v>104</v>
      </c>
      <c r="C23" s="149"/>
      <c r="D23" t="s" s="123">
        <v>53</v>
      </c>
      <c r="E23" t="s" s="123">
        <v>60</v>
      </c>
      <c r="F23" s="126">
        <v>4</v>
      </c>
      <c r="G23" s="127">
        <v>18283.9912280701</v>
      </c>
      <c r="H23" s="128">
        <v>20112.3903508771</v>
      </c>
      <c r="I23" s="129">
        <f>H23/0.7</f>
        <v>28731.9862155387</v>
      </c>
      <c r="J23" s="130"/>
      <c r="K23" s="131"/>
      <c r="L23" s="132"/>
      <c r="M23" s="133"/>
      <c r="N23" s="134"/>
      <c r="O23" s="135"/>
      <c r="P23" s="136"/>
      <c r="Q23" s="137"/>
      <c r="R23" s="138"/>
      <c r="S23" s="139"/>
      <c r="T23" s="140"/>
      <c r="U23" s="141"/>
      <c r="V23" s="142"/>
      <c r="W23" s="143"/>
      <c r="X23" s="144"/>
      <c r="Y23" s="145"/>
      <c r="Z23" s="146"/>
      <c r="AA23" s="147">
        <f>SUM(J23:Z23)</f>
        <v>0</v>
      </c>
      <c r="AB23" s="147">
        <f>AA23*F23</f>
        <v>0</v>
      </c>
      <c r="AC23" s="119">
        <f>G23*AA23</f>
        <v>0</v>
      </c>
      <c r="AD23" s="120">
        <v>667</v>
      </c>
      <c r="AE23" s="121">
        <v>0.96</v>
      </c>
      <c r="AF23" s="122"/>
      <c r="AG23" s="93"/>
    </row>
    <row r="24" ht="79" customHeight="1">
      <c r="A24" t="s" s="150">
        <v>105</v>
      </c>
      <c r="B24" t="s" s="124">
        <v>106</v>
      </c>
      <c r="C24" s="149"/>
      <c r="D24" t="s" s="123">
        <v>107</v>
      </c>
      <c r="E24" t="s" s="123">
        <v>60</v>
      </c>
      <c r="F24" s="126">
        <v>4</v>
      </c>
      <c r="G24" s="127">
        <v>8470.394736842130</v>
      </c>
      <c r="H24" s="128">
        <v>9317.434210526340</v>
      </c>
      <c r="I24" s="129">
        <f>H24/0.7</f>
        <v>13310.6203007519</v>
      </c>
      <c r="J24" s="130"/>
      <c r="K24" s="131"/>
      <c r="L24" s="132"/>
      <c r="M24" s="133"/>
      <c r="N24" s="134"/>
      <c r="O24" s="135"/>
      <c r="P24" s="136"/>
      <c r="Q24" s="137"/>
      <c r="R24" s="138"/>
      <c r="S24" s="139"/>
      <c r="T24" s="140"/>
      <c r="U24" s="141"/>
      <c r="V24" s="142"/>
      <c r="W24" s="143"/>
      <c r="X24" s="144"/>
      <c r="Y24" s="145"/>
      <c r="Z24" s="146"/>
      <c r="AA24" s="147">
        <f>SUM(J24:Z24)</f>
        <v>0</v>
      </c>
      <c r="AB24" s="147">
        <f>AA24*F24</f>
        <v>0</v>
      </c>
      <c r="AC24" s="119">
        <f>G24*AA24</f>
        <v>0</v>
      </c>
      <c r="AD24" s="120">
        <v>309</v>
      </c>
      <c r="AE24" s="121">
        <v>0.76</v>
      </c>
      <c r="AF24" s="122"/>
      <c r="AG24" s="93"/>
    </row>
    <row r="25" ht="70" customHeight="1">
      <c r="A25" t="s" s="150">
        <v>108</v>
      </c>
      <c r="B25" t="s" s="124">
        <v>109</v>
      </c>
      <c r="C25" s="149"/>
      <c r="D25" t="s" s="123">
        <v>57</v>
      </c>
      <c r="E25" t="s" s="123">
        <v>54</v>
      </c>
      <c r="F25" s="126">
        <v>4</v>
      </c>
      <c r="G25" s="127">
        <v>60663.3771929826</v>
      </c>
      <c r="H25" s="128">
        <v>66729.714912280906</v>
      </c>
      <c r="I25" s="129">
        <f>H25/0.7</f>
        <v>95328.1641604013</v>
      </c>
      <c r="J25" s="130"/>
      <c r="K25" s="131"/>
      <c r="L25" s="132"/>
      <c r="M25" s="133"/>
      <c r="N25" s="134"/>
      <c r="O25" s="135"/>
      <c r="P25" s="136"/>
      <c r="Q25" s="137"/>
      <c r="R25" s="138"/>
      <c r="S25" s="139"/>
      <c r="T25" s="140"/>
      <c r="U25" s="141"/>
      <c r="V25" s="142"/>
      <c r="W25" s="143"/>
      <c r="X25" s="144"/>
      <c r="Y25" s="145"/>
      <c r="Z25" s="146"/>
      <c r="AA25" s="147">
        <f>SUM(J25:Z25)</f>
        <v>0</v>
      </c>
      <c r="AB25" s="147">
        <f>AA25*F25</f>
        <v>0</v>
      </c>
      <c r="AC25" s="119">
        <f>G25*AA25</f>
        <v>0</v>
      </c>
      <c r="AD25" s="151">
        <v>2213</v>
      </c>
      <c r="AE25" s="121">
        <v>5.11</v>
      </c>
      <c r="AF25" s="122"/>
      <c r="AG25" s="93"/>
    </row>
    <row r="26" ht="62" customHeight="1">
      <c r="A26" t="s" s="150">
        <v>110</v>
      </c>
      <c r="B26" t="s" s="124">
        <v>111</v>
      </c>
      <c r="C26" s="149"/>
      <c r="D26" t="s" s="123">
        <v>57</v>
      </c>
      <c r="E26" t="s" s="123">
        <v>54</v>
      </c>
      <c r="F26" s="126">
        <v>4</v>
      </c>
      <c r="G26" s="127">
        <v>43640.3508771933</v>
      </c>
      <c r="H26" s="128">
        <v>48004.3859649126</v>
      </c>
      <c r="I26" s="129">
        <f>H26/0.7</f>
        <v>68577.6942355894</v>
      </c>
      <c r="J26" s="130"/>
      <c r="K26" s="131"/>
      <c r="L26" s="132"/>
      <c r="M26" s="133"/>
      <c r="N26" s="134"/>
      <c r="O26" s="135"/>
      <c r="P26" s="136"/>
      <c r="Q26" s="137"/>
      <c r="R26" s="138"/>
      <c r="S26" s="139"/>
      <c r="T26" s="140"/>
      <c r="U26" s="141"/>
      <c r="V26" s="142"/>
      <c r="W26" s="143"/>
      <c r="X26" s="144"/>
      <c r="Y26" s="145"/>
      <c r="Z26" s="146"/>
      <c r="AA26" s="147">
        <f>SUM(J26:Z26)</f>
        <v>0</v>
      </c>
      <c r="AB26" s="147">
        <f>AA26*F26</f>
        <v>0</v>
      </c>
      <c r="AC26" s="119">
        <f>G26*AA26</f>
        <v>0</v>
      </c>
      <c r="AD26" s="151">
        <v>1592</v>
      </c>
      <c r="AE26" s="121">
        <v>3.44</v>
      </c>
      <c r="AF26" s="122"/>
      <c r="AG26" s="93"/>
    </row>
    <row r="27" ht="84" customHeight="1">
      <c r="A27" t="s" s="150">
        <v>112</v>
      </c>
      <c r="B27" t="s" s="152">
        <v>113</v>
      </c>
      <c r="C27" s="149"/>
      <c r="D27" t="s" s="123">
        <v>74</v>
      </c>
      <c r="E27" t="s" s="123">
        <v>75</v>
      </c>
      <c r="F27" s="126">
        <v>8</v>
      </c>
      <c r="G27" s="127">
        <v>6819.331983805680</v>
      </c>
      <c r="H27" s="128">
        <v>7501.265182186250</v>
      </c>
      <c r="I27" s="129">
        <f>H27/0.7</f>
        <v>10716.0931174089</v>
      </c>
      <c r="J27" s="130"/>
      <c r="K27" s="131"/>
      <c r="L27" s="132"/>
      <c r="M27" s="133"/>
      <c r="N27" s="134"/>
      <c r="O27" s="135"/>
      <c r="P27" s="136"/>
      <c r="Q27" s="137"/>
      <c r="R27" s="138"/>
      <c r="S27" s="139"/>
      <c r="T27" s="140"/>
      <c r="U27" s="141"/>
      <c r="V27" s="142"/>
      <c r="W27" s="143"/>
      <c r="X27" s="144"/>
      <c r="Y27" s="145"/>
      <c r="Z27" s="146"/>
      <c r="AA27" s="147">
        <f>SUM(J27:Z27)</f>
        <v>0</v>
      </c>
      <c r="AB27" s="147">
        <f>AA27*F27</f>
        <v>0</v>
      </c>
      <c r="AC27" s="119">
        <f>G27*AA27</f>
        <v>0</v>
      </c>
      <c r="AD27" s="151">
        <v>231</v>
      </c>
      <c r="AE27" s="121">
        <v>0.28</v>
      </c>
      <c r="AF27" s="122"/>
      <c r="AG27" s="93"/>
    </row>
    <row r="28" ht="71" customHeight="1">
      <c r="A28" t="s" s="150">
        <v>114</v>
      </c>
      <c r="B28" t="s" s="124">
        <v>115</v>
      </c>
      <c r="C28" s="149"/>
      <c r="D28" t="s" s="123">
        <v>116</v>
      </c>
      <c r="E28" t="s" s="123">
        <v>60</v>
      </c>
      <c r="F28" s="126">
        <v>7</v>
      </c>
      <c r="G28" s="127">
        <v>16447.3684210527</v>
      </c>
      <c r="H28" s="128">
        <v>18092.105263158</v>
      </c>
      <c r="I28" s="129">
        <f>H28/0.7</f>
        <v>25845.8646616543</v>
      </c>
      <c r="J28" s="130"/>
      <c r="K28" s="131"/>
      <c r="L28" s="132"/>
      <c r="M28" s="133"/>
      <c r="N28" s="134"/>
      <c r="O28" s="135"/>
      <c r="P28" s="136"/>
      <c r="Q28" s="137"/>
      <c r="R28" s="138"/>
      <c r="S28" s="139"/>
      <c r="T28" s="140"/>
      <c r="U28" s="141"/>
      <c r="V28" s="142"/>
      <c r="W28" s="143"/>
      <c r="X28" s="144"/>
      <c r="Y28" s="145"/>
      <c r="Z28" s="146"/>
      <c r="AA28" s="147">
        <f>SUM(J28:Z28)</f>
        <v>0</v>
      </c>
      <c r="AB28" s="147">
        <f>AA28*F28</f>
        <v>0</v>
      </c>
      <c r="AC28" s="119">
        <f>G28*AA28</f>
        <v>0</v>
      </c>
      <c r="AD28" s="151">
        <v>600</v>
      </c>
      <c r="AE28" s="121">
        <v>1.36</v>
      </c>
      <c r="AF28" s="122"/>
      <c r="AG28" s="93"/>
    </row>
    <row r="29" ht="78" customHeight="1">
      <c r="A29" t="s" s="123">
        <v>117</v>
      </c>
      <c r="B29" t="s" s="124">
        <v>118</v>
      </c>
      <c r="C29" s="125"/>
      <c r="D29" t="s" s="123">
        <v>119</v>
      </c>
      <c r="E29" t="s" s="123">
        <v>54</v>
      </c>
      <c r="F29" s="126">
        <v>5</v>
      </c>
      <c r="G29" s="127">
        <v>14967.1052631579</v>
      </c>
      <c r="H29" s="128">
        <v>16463.8157894737</v>
      </c>
      <c r="I29" s="129">
        <f>H29/0.7</f>
        <v>23519.7368421053</v>
      </c>
      <c r="J29" s="153"/>
      <c r="K29" s="154"/>
      <c r="L29" s="155"/>
      <c r="M29" s="133"/>
      <c r="N29" s="134"/>
      <c r="O29" s="156"/>
      <c r="P29" s="157"/>
      <c r="Q29" s="158"/>
      <c r="R29" s="159"/>
      <c r="S29" s="160"/>
      <c r="T29" s="161"/>
      <c r="U29" s="162"/>
      <c r="V29" s="163"/>
      <c r="W29" s="164"/>
      <c r="X29" s="165"/>
      <c r="Y29" s="166"/>
      <c r="Z29" s="167"/>
      <c r="AA29" s="147">
        <f>SUM(J29:Z29)</f>
        <v>0</v>
      </c>
      <c r="AB29" s="147">
        <f>AA29*F29</f>
        <v>0</v>
      </c>
      <c r="AC29" s="119">
        <f>G29*AA29</f>
        <v>0</v>
      </c>
      <c r="AD29" s="120">
        <v>546</v>
      </c>
      <c r="AE29" s="168">
        <v>1.85</v>
      </c>
      <c r="AF29" s="122"/>
      <c r="AG29" s="93"/>
    </row>
    <row r="30" ht="78" customHeight="1">
      <c r="A30" t="s" s="123">
        <v>120</v>
      </c>
      <c r="B30" t="s" s="124">
        <v>121</v>
      </c>
      <c r="C30" s="125"/>
      <c r="D30" t="s" s="123">
        <v>122</v>
      </c>
      <c r="E30" t="s" s="123">
        <v>75</v>
      </c>
      <c r="F30" s="126">
        <v>6</v>
      </c>
      <c r="G30" s="127">
        <v>4151.714513556620</v>
      </c>
      <c r="H30" s="128">
        <v>4566.885964912280</v>
      </c>
      <c r="I30" s="129">
        <f>H30/0.7</f>
        <v>6524.122807017540</v>
      </c>
      <c r="J30" s="153"/>
      <c r="K30" s="154"/>
      <c r="L30" s="155"/>
      <c r="M30" s="133"/>
      <c r="N30" s="134"/>
      <c r="O30" s="156"/>
      <c r="P30" s="157"/>
      <c r="Q30" s="158"/>
      <c r="R30" s="159"/>
      <c r="S30" s="160"/>
      <c r="T30" s="161"/>
      <c r="U30" s="162"/>
      <c r="V30" s="163"/>
      <c r="W30" s="164"/>
      <c r="X30" s="165"/>
      <c r="Y30" s="166"/>
      <c r="Z30" s="167"/>
      <c r="AA30" s="147">
        <f>SUM(J30:Z30)</f>
        <v>0</v>
      </c>
      <c r="AB30" s="147">
        <f>AA30*F30</f>
        <v>0</v>
      </c>
      <c r="AC30" s="119">
        <f>G30*AA30</f>
        <v>0</v>
      </c>
      <c r="AD30" s="120">
        <v>119</v>
      </c>
      <c r="AE30" s="168">
        <v>0.15</v>
      </c>
      <c r="AF30" s="122"/>
      <c r="AG30" s="93"/>
    </row>
    <row r="31" ht="76" customHeight="1">
      <c r="A31" t="s" s="123">
        <v>123</v>
      </c>
      <c r="B31" t="s" s="124">
        <v>124</v>
      </c>
      <c r="C31" s="125"/>
      <c r="D31" t="s" s="123">
        <v>80</v>
      </c>
      <c r="E31" t="s" s="123">
        <v>125</v>
      </c>
      <c r="F31" s="126">
        <v>5</v>
      </c>
      <c r="G31" s="127">
        <v>74287.280701754295</v>
      </c>
      <c r="H31" s="128">
        <v>81716.0087719297</v>
      </c>
      <c r="I31" s="169">
        <f>H31/0.7</f>
        <v>116737.155388471</v>
      </c>
      <c r="J31" s="170"/>
      <c r="K31" s="154"/>
      <c r="L31" s="155"/>
      <c r="M31" s="133"/>
      <c r="N31" s="134"/>
      <c r="O31" s="156"/>
      <c r="P31" s="157"/>
      <c r="Q31" s="158"/>
      <c r="R31" s="159"/>
      <c r="S31" s="160"/>
      <c r="T31" s="161"/>
      <c r="U31" s="162"/>
      <c r="V31" s="163"/>
      <c r="W31" s="164"/>
      <c r="X31" s="165"/>
      <c r="Y31" s="166"/>
      <c r="Z31" s="167"/>
      <c r="AA31" s="147">
        <f>SUM(J31:Z31)</f>
        <v>0</v>
      </c>
      <c r="AB31" s="147">
        <f>AA31*F31</f>
        <v>0</v>
      </c>
      <c r="AC31" s="119">
        <f>G31*AA31</f>
        <v>0</v>
      </c>
      <c r="AD31" s="120">
        <v>2710</v>
      </c>
      <c r="AE31" s="168">
        <v>6.842</v>
      </c>
      <c r="AF31" s="122"/>
      <c r="AG31" s="93"/>
    </row>
    <row r="32" ht="73" customHeight="1">
      <c r="A32" t="s" s="123">
        <v>126</v>
      </c>
      <c r="B32" t="s" s="124">
        <v>127</v>
      </c>
      <c r="C32" s="125"/>
      <c r="D32" t="s" s="123">
        <v>80</v>
      </c>
      <c r="E32" t="s" s="123">
        <v>125</v>
      </c>
      <c r="F32" s="126">
        <v>5</v>
      </c>
      <c r="G32" s="127">
        <v>67900.219298245705</v>
      </c>
      <c r="H32" s="128">
        <v>74690.2412280703</v>
      </c>
      <c r="I32" s="169">
        <f>H32/0.7</f>
        <v>106700.344611529</v>
      </c>
      <c r="J32" s="170"/>
      <c r="K32" s="154"/>
      <c r="L32" s="155"/>
      <c r="M32" s="133"/>
      <c r="N32" s="134"/>
      <c r="O32" s="156"/>
      <c r="P32" s="157"/>
      <c r="Q32" s="158"/>
      <c r="R32" s="159"/>
      <c r="S32" s="160"/>
      <c r="T32" s="161"/>
      <c r="U32" s="162"/>
      <c r="V32" s="163"/>
      <c r="W32" s="164"/>
      <c r="X32" s="165"/>
      <c r="Y32" s="166"/>
      <c r="Z32" s="167"/>
      <c r="AA32" s="147">
        <f>SUM(J32:Z32)</f>
        <v>0</v>
      </c>
      <c r="AB32" s="147">
        <f>AA32*F32</f>
        <v>0</v>
      </c>
      <c r="AC32" s="119">
        <f>G32*AA32</f>
        <v>0</v>
      </c>
      <c r="AD32" s="120">
        <v>2477</v>
      </c>
      <c r="AE32" s="168">
        <v>6.292</v>
      </c>
      <c r="AF32" s="122"/>
      <c r="AG32" s="93"/>
    </row>
    <row r="33" ht="69" customHeight="1">
      <c r="A33" t="s" s="123">
        <v>128</v>
      </c>
      <c r="B33" t="s" s="124">
        <v>129</v>
      </c>
      <c r="C33" s="125"/>
      <c r="D33" t="s" s="123">
        <v>119</v>
      </c>
      <c r="E33" t="s" s="123">
        <v>125</v>
      </c>
      <c r="F33" s="126">
        <v>4</v>
      </c>
      <c r="G33" s="127">
        <v>57017.5438596493</v>
      </c>
      <c r="H33" s="128">
        <v>62719.2982456142</v>
      </c>
      <c r="I33" s="169">
        <f>H33/0.7</f>
        <v>89598.9974937346</v>
      </c>
      <c r="J33" s="170"/>
      <c r="K33" s="154"/>
      <c r="L33" s="155"/>
      <c r="M33" s="133"/>
      <c r="N33" s="134"/>
      <c r="O33" s="156"/>
      <c r="P33" s="157"/>
      <c r="Q33" s="158"/>
      <c r="R33" s="159"/>
      <c r="S33" s="160"/>
      <c r="T33" s="161"/>
      <c r="U33" s="162"/>
      <c r="V33" s="163"/>
      <c r="W33" s="164"/>
      <c r="X33" s="165"/>
      <c r="Y33" s="166"/>
      <c r="Z33" s="167"/>
      <c r="AA33" s="147">
        <f>SUM(J33:Z33)</f>
        <v>0</v>
      </c>
      <c r="AB33" s="147">
        <f>AA33*F33</f>
        <v>0</v>
      </c>
      <c r="AC33" s="119">
        <f>G33*AA33</f>
        <v>0</v>
      </c>
      <c r="AD33" s="120">
        <v>2080</v>
      </c>
      <c r="AE33" s="168">
        <v>5.181</v>
      </c>
      <c r="AF33" s="122"/>
      <c r="AG33" s="93"/>
    </row>
    <row r="34" ht="62" customHeight="1">
      <c r="A34" t="s" s="123">
        <v>130</v>
      </c>
      <c r="B34" t="s" s="124">
        <v>131</v>
      </c>
      <c r="C34" s="125"/>
      <c r="D34" t="s" s="123">
        <v>132</v>
      </c>
      <c r="E34" t="s" s="123">
        <v>54</v>
      </c>
      <c r="F34" s="126">
        <v>3</v>
      </c>
      <c r="G34" s="127">
        <v>30317.9824561403</v>
      </c>
      <c r="H34" s="128">
        <v>33349.7807017543</v>
      </c>
      <c r="I34" s="169">
        <f>H34/0.7</f>
        <v>47642.543859649</v>
      </c>
      <c r="J34" s="170"/>
      <c r="K34" s="154"/>
      <c r="L34" s="155"/>
      <c r="M34" s="133"/>
      <c r="N34" s="134"/>
      <c r="O34" s="156"/>
      <c r="P34" s="157"/>
      <c r="Q34" s="158"/>
      <c r="R34" s="159"/>
      <c r="S34" s="160"/>
      <c r="T34" s="161"/>
      <c r="U34" s="162"/>
      <c r="V34" s="163"/>
      <c r="W34" s="164"/>
      <c r="X34" s="165"/>
      <c r="Y34" s="166"/>
      <c r="Z34" s="167"/>
      <c r="AA34" s="147">
        <f>SUM(J34:Z34)</f>
        <v>0</v>
      </c>
      <c r="AB34" s="147">
        <f>AA34*F34</f>
        <v>0</v>
      </c>
      <c r="AC34" s="119">
        <f>G34*AA34</f>
        <v>0</v>
      </c>
      <c r="AD34" s="120">
        <v>1106</v>
      </c>
      <c r="AE34" s="168">
        <v>2.101</v>
      </c>
      <c r="AF34" s="122"/>
      <c r="AG34" s="93"/>
    </row>
    <row r="35" ht="81" customHeight="1">
      <c r="A35" t="s" s="123">
        <v>133</v>
      </c>
      <c r="B35" t="s" s="124">
        <v>134</v>
      </c>
      <c r="C35" s="125"/>
      <c r="D35" t="s" s="123">
        <v>135</v>
      </c>
      <c r="E35" t="s" s="123">
        <v>60</v>
      </c>
      <c r="F35" s="126">
        <v>6</v>
      </c>
      <c r="G35" s="127">
        <v>31441.8859649126</v>
      </c>
      <c r="H35" s="128">
        <v>34586.0745614039</v>
      </c>
      <c r="I35" s="169">
        <f>H35/0.7</f>
        <v>49408.6779448627</v>
      </c>
      <c r="J35" s="170"/>
      <c r="K35" s="154"/>
      <c r="L35" s="155"/>
      <c r="M35" s="133"/>
      <c r="N35" s="134"/>
      <c r="O35" s="156"/>
      <c r="P35" s="157"/>
      <c r="Q35" s="158"/>
      <c r="R35" s="159"/>
      <c r="S35" s="160"/>
      <c r="T35" s="161"/>
      <c r="U35" s="162"/>
      <c r="V35" s="163"/>
      <c r="W35" s="164"/>
      <c r="X35" s="165"/>
      <c r="Y35" s="166"/>
      <c r="Z35" s="167"/>
      <c r="AA35" s="147">
        <f>SUM(J35:Z35)</f>
        <v>0</v>
      </c>
      <c r="AB35" s="147">
        <f>AA35*F35</f>
        <v>0</v>
      </c>
      <c r="AC35" s="119">
        <f>G35*AA35</f>
        <v>0</v>
      </c>
      <c r="AD35" s="120">
        <v>1147</v>
      </c>
      <c r="AE35" s="168">
        <v>2.882</v>
      </c>
      <c r="AF35" s="122"/>
      <c r="AG35" s="93"/>
    </row>
    <row r="36" ht="65" customHeight="1">
      <c r="A36" t="s" s="123">
        <v>136</v>
      </c>
      <c r="B36" t="s" s="124">
        <v>137</v>
      </c>
      <c r="C36" s="125"/>
      <c r="D36" t="s" s="123">
        <v>135</v>
      </c>
      <c r="E36" t="s" s="123">
        <v>60</v>
      </c>
      <c r="F36" s="126">
        <v>6</v>
      </c>
      <c r="G36" s="127">
        <v>25301.5350877196</v>
      </c>
      <c r="H36" s="128">
        <v>27831.6885964916</v>
      </c>
      <c r="I36" s="169">
        <f>H36/0.7</f>
        <v>39759.5551378451</v>
      </c>
      <c r="J36" s="170"/>
      <c r="K36" s="154"/>
      <c r="L36" s="155"/>
      <c r="M36" s="133"/>
      <c r="N36" s="134"/>
      <c r="O36" s="156"/>
      <c r="P36" s="157"/>
      <c r="Q36" s="158"/>
      <c r="R36" s="159"/>
      <c r="S36" s="160"/>
      <c r="T36" s="161"/>
      <c r="U36" s="162"/>
      <c r="V36" s="163"/>
      <c r="W36" s="164"/>
      <c r="X36" s="165"/>
      <c r="Y36" s="166"/>
      <c r="Z36" s="167"/>
      <c r="AA36" s="147">
        <f>SUM(J36:Z36)</f>
        <v>0</v>
      </c>
      <c r="AB36" s="147">
        <f>AA36*F36</f>
        <v>0</v>
      </c>
      <c r="AC36" s="119">
        <f>G36*AA36</f>
        <v>0</v>
      </c>
      <c r="AD36" s="120">
        <v>923</v>
      </c>
      <c r="AE36" s="168">
        <v>2.244</v>
      </c>
      <c r="AF36" s="122"/>
      <c r="AG36" s="93"/>
    </row>
    <row r="37" ht="90" customHeight="1">
      <c r="A37" t="s" s="123">
        <v>138</v>
      </c>
      <c r="B37" t="s" s="124">
        <v>139</v>
      </c>
      <c r="C37" s="125"/>
      <c r="D37" t="s" s="123">
        <v>140</v>
      </c>
      <c r="E37" t="s" s="123">
        <v>60</v>
      </c>
      <c r="F37" s="126">
        <v>10</v>
      </c>
      <c r="G37" s="127">
        <v>39912.2807017543</v>
      </c>
      <c r="H37" s="128">
        <v>43903.5087719297</v>
      </c>
      <c r="I37" s="169">
        <f>H37/0.7</f>
        <v>62719.2982456139</v>
      </c>
      <c r="J37" s="170"/>
      <c r="K37" s="154"/>
      <c r="L37" s="155"/>
      <c r="M37" s="133"/>
      <c r="N37" s="134"/>
      <c r="O37" s="156"/>
      <c r="P37" s="157"/>
      <c r="Q37" s="158"/>
      <c r="R37" s="159"/>
      <c r="S37" s="160"/>
      <c r="T37" s="161"/>
      <c r="U37" s="162"/>
      <c r="V37" s="163"/>
      <c r="W37" s="164"/>
      <c r="X37" s="165"/>
      <c r="Y37" s="166"/>
      <c r="Z37" s="167"/>
      <c r="AA37" s="147">
        <f>SUM(J37:Z37)</f>
        <v>0</v>
      </c>
      <c r="AB37" s="147">
        <f>AA37*F37</f>
        <v>0</v>
      </c>
      <c r="AC37" s="119">
        <f>G37*AA37</f>
        <v>0</v>
      </c>
      <c r="AD37" s="120">
        <v>1456</v>
      </c>
      <c r="AE37" s="168">
        <v>4.565</v>
      </c>
      <c r="AF37" s="122"/>
      <c r="AG37" s="93"/>
    </row>
    <row r="38" ht="124" customHeight="1">
      <c r="A38" t="s" s="150">
        <v>141</v>
      </c>
      <c r="B38" t="s" s="124">
        <v>142</v>
      </c>
      <c r="C38" s="149"/>
      <c r="D38" t="s" s="123">
        <v>80</v>
      </c>
      <c r="E38" t="s" s="123">
        <v>125</v>
      </c>
      <c r="F38" s="126">
        <v>5</v>
      </c>
      <c r="G38" s="127">
        <v>65268.6403508773</v>
      </c>
      <c r="H38" s="128">
        <v>71795.504385965</v>
      </c>
      <c r="I38" s="129">
        <f>H38/0.7</f>
        <v>102565.006265664</v>
      </c>
      <c r="J38" s="153"/>
      <c r="K38" s="154"/>
      <c r="L38" s="155"/>
      <c r="M38" s="133"/>
      <c r="N38" s="134"/>
      <c r="O38" s="156"/>
      <c r="P38" s="157"/>
      <c r="Q38" s="158"/>
      <c r="R38" s="159"/>
      <c r="S38" s="160"/>
      <c r="T38" s="161"/>
      <c r="U38" s="162"/>
      <c r="V38" s="163"/>
      <c r="W38" s="164"/>
      <c r="X38" s="165"/>
      <c r="Y38" s="166"/>
      <c r="Z38" s="167"/>
      <c r="AA38" s="147">
        <f>SUM(J38:Z38)</f>
        <v>0</v>
      </c>
      <c r="AB38" s="147">
        <f>AA38*F38</f>
        <v>0</v>
      </c>
      <c r="AC38" s="119">
        <f>G38*AA38</f>
        <v>0</v>
      </c>
      <c r="AD38" s="120">
        <v>2381</v>
      </c>
      <c r="AE38" s="171">
        <v>6.41301963008493</v>
      </c>
      <c r="AF38" s="122"/>
      <c r="AG38" s="93"/>
    </row>
    <row r="39" ht="105" customHeight="1">
      <c r="A39" t="s" s="150">
        <v>143</v>
      </c>
      <c r="B39" t="s" s="124">
        <v>144</v>
      </c>
      <c r="C39" s="149"/>
      <c r="D39" t="s" s="123">
        <v>132</v>
      </c>
      <c r="E39" t="s" s="123">
        <v>125</v>
      </c>
      <c r="F39" s="126">
        <v>5</v>
      </c>
      <c r="G39" s="127">
        <v>86513.157894737</v>
      </c>
      <c r="H39" s="128">
        <v>95164.473684210694</v>
      </c>
      <c r="I39" s="129">
        <f>H39/0.7</f>
        <v>135949.248120301</v>
      </c>
      <c r="J39" s="153"/>
      <c r="K39" s="154"/>
      <c r="L39" s="155"/>
      <c r="M39" s="133"/>
      <c r="N39" s="134"/>
      <c r="O39" s="156"/>
      <c r="P39" s="157"/>
      <c r="Q39" s="158"/>
      <c r="R39" s="159"/>
      <c r="S39" s="160"/>
      <c r="T39" s="161"/>
      <c r="U39" s="162"/>
      <c r="V39" s="163"/>
      <c r="W39" s="164"/>
      <c r="X39" s="165"/>
      <c r="Y39" s="166"/>
      <c r="Z39" s="167"/>
      <c r="AA39" s="147">
        <f>SUM(J39:Z39)</f>
        <v>0</v>
      </c>
      <c r="AB39" s="147">
        <f>AA39*F39</f>
        <v>0</v>
      </c>
      <c r="AC39" s="119">
        <f>G39*AA39</f>
        <v>0</v>
      </c>
      <c r="AD39" s="120">
        <v>3156</v>
      </c>
      <c r="AE39" s="171">
        <v>8.75708887418493</v>
      </c>
      <c r="AF39" s="122"/>
      <c r="AG39" s="93"/>
    </row>
    <row r="40" ht="112" customHeight="1">
      <c r="A40" t="s" s="150">
        <v>145</v>
      </c>
      <c r="B40" t="s" s="124">
        <v>146</v>
      </c>
      <c r="C40" s="149"/>
      <c r="D40" t="s" s="123">
        <v>147</v>
      </c>
      <c r="E40" t="s" s="123">
        <v>125</v>
      </c>
      <c r="F40" s="126">
        <v>5</v>
      </c>
      <c r="G40" s="127">
        <v>95778.508771930006</v>
      </c>
      <c r="H40" s="128">
        <v>105356.359649123</v>
      </c>
      <c r="I40" s="129">
        <f>H40/0.7</f>
        <v>150509.085213033</v>
      </c>
      <c r="J40" s="153"/>
      <c r="K40" s="154"/>
      <c r="L40" s="155"/>
      <c r="M40" s="133"/>
      <c r="N40" s="134"/>
      <c r="O40" s="156"/>
      <c r="P40" s="157"/>
      <c r="Q40" s="158"/>
      <c r="R40" s="159"/>
      <c r="S40" s="160"/>
      <c r="T40" s="161"/>
      <c r="U40" s="162"/>
      <c r="V40" s="163"/>
      <c r="W40" s="164"/>
      <c r="X40" s="165"/>
      <c r="Y40" s="166"/>
      <c r="Z40" s="167"/>
      <c r="AA40" s="147">
        <f>SUM(J40:Z40)</f>
        <v>0</v>
      </c>
      <c r="AB40" s="147">
        <f>AA40*F40</f>
        <v>0</v>
      </c>
      <c r="AC40" s="119">
        <f>G40*AA40</f>
        <v>0</v>
      </c>
      <c r="AD40" s="120">
        <v>3494</v>
      </c>
      <c r="AE40" s="171">
        <v>9.531074001953799</v>
      </c>
      <c r="AF40" s="122"/>
      <c r="AG40" s="93"/>
    </row>
    <row r="41" ht="135" customHeight="1">
      <c r="A41" t="s" s="150">
        <v>148</v>
      </c>
      <c r="B41" t="s" s="124">
        <v>149</v>
      </c>
      <c r="C41" s="149"/>
      <c r="D41" t="s" s="123">
        <v>80</v>
      </c>
      <c r="E41" t="s" s="123">
        <v>125</v>
      </c>
      <c r="F41" s="126">
        <v>5</v>
      </c>
      <c r="G41" s="127">
        <v>72341.008771930006</v>
      </c>
      <c r="H41" s="128">
        <v>79575.109649123</v>
      </c>
      <c r="I41" s="129">
        <f>H41/0.7</f>
        <v>113678.728070176</v>
      </c>
      <c r="J41" s="153"/>
      <c r="K41" s="154"/>
      <c r="L41" s="155"/>
      <c r="M41" s="133"/>
      <c r="N41" s="134"/>
      <c r="O41" s="156"/>
      <c r="P41" s="157"/>
      <c r="Q41" s="158"/>
      <c r="R41" s="159"/>
      <c r="S41" s="160"/>
      <c r="T41" s="161"/>
      <c r="U41" s="162"/>
      <c r="V41" s="163"/>
      <c r="W41" s="164"/>
      <c r="X41" s="165"/>
      <c r="Y41" s="166"/>
      <c r="Z41" s="167"/>
      <c r="AA41" s="147">
        <f>SUM(J41:Z41)</f>
        <v>0</v>
      </c>
      <c r="AB41" s="147">
        <f>AA41*F41</f>
        <v>0</v>
      </c>
      <c r="AC41" s="119">
        <f>G41*AA41</f>
        <v>0</v>
      </c>
      <c r="AD41" s="120">
        <v>2639</v>
      </c>
      <c r="AE41" s="171">
        <v>7.35285871380427</v>
      </c>
      <c r="AF41" s="122"/>
      <c r="AG41" s="93"/>
    </row>
    <row r="42" ht="73" customHeight="1">
      <c r="A42" t="s" s="150">
        <v>150</v>
      </c>
      <c r="B42" t="s" s="124">
        <v>151</v>
      </c>
      <c r="C42" s="149"/>
      <c r="D42" t="s" s="123">
        <v>152</v>
      </c>
      <c r="E42" t="s" s="123">
        <v>125</v>
      </c>
      <c r="F42" s="126">
        <v>4</v>
      </c>
      <c r="G42" s="127">
        <v>42845.3947368423</v>
      </c>
      <c r="H42" s="128">
        <v>47129.9342105265</v>
      </c>
      <c r="I42" s="129">
        <f>H42/0.7</f>
        <v>67328.4774436093</v>
      </c>
      <c r="J42" s="153"/>
      <c r="K42" s="154"/>
      <c r="L42" s="155"/>
      <c r="M42" s="133"/>
      <c r="N42" s="134"/>
      <c r="O42" s="156"/>
      <c r="P42" s="157"/>
      <c r="Q42" s="158"/>
      <c r="R42" s="159"/>
      <c r="S42" s="160"/>
      <c r="T42" s="161"/>
      <c r="U42" s="162"/>
      <c r="V42" s="163"/>
      <c r="W42" s="164"/>
      <c r="X42" s="165"/>
      <c r="Y42" s="166"/>
      <c r="Z42" s="167"/>
      <c r="AA42" s="147">
        <f>SUM(J42:Z42)</f>
        <v>0</v>
      </c>
      <c r="AB42" s="147">
        <f>AA42*F42</f>
        <v>0</v>
      </c>
      <c r="AC42" s="119">
        <f>G42*AA42</f>
        <v>0</v>
      </c>
      <c r="AD42" s="120">
        <v>1563</v>
      </c>
      <c r="AE42" s="171">
        <v>3.95838108201794</v>
      </c>
      <c r="AF42" s="122"/>
      <c r="AG42" s="93"/>
    </row>
    <row r="43" ht="117" customHeight="1">
      <c r="A43" t="s" s="150">
        <v>153</v>
      </c>
      <c r="B43" t="s" s="124">
        <v>154</v>
      </c>
      <c r="C43" s="149"/>
      <c r="D43" t="s" s="123">
        <v>155</v>
      </c>
      <c r="E43" t="s" s="123">
        <v>125</v>
      </c>
      <c r="F43" s="126">
        <v>6</v>
      </c>
      <c r="G43" s="127">
        <v>71052.631578947607</v>
      </c>
      <c r="H43" s="128">
        <v>78157.8947368424</v>
      </c>
      <c r="I43" s="129">
        <f>H43/0.7</f>
        <v>111654.135338346</v>
      </c>
      <c r="J43" s="153"/>
      <c r="K43" s="154"/>
      <c r="L43" s="155"/>
      <c r="M43" s="133"/>
      <c r="N43" s="134"/>
      <c r="O43" s="156"/>
      <c r="P43" s="157"/>
      <c r="Q43" s="158"/>
      <c r="R43" s="159"/>
      <c r="S43" s="160"/>
      <c r="T43" s="161"/>
      <c r="U43" s="162"/>
      <c r="V43" s="163"/>
      <c r="W43" s="164"/>
      <c r="X43" s="165"/>
      <c r="Y43" s="166"/>
      <c r="Z43" s="167"/>
      <c r="AA43" s="147">
        <f>SUM(J43:Z43)</f>
        <v>0</v>
      </c>
      <c r="AB43" s="147">
        <f>AA43*F43</f>
        <v>0</v>
      </c>
      <c r="AC43" s="119">
        <f>G43*AA43</f>
        <v>0</v>
      </c>
      <c r="AD43" s="120">
        <v>2592</v>
      </c>
      <c r="AE43" s="171">
        <v>6.65627209881228</v>
      </c>
      <c r="AF43" s="122"/>
      <c r="AG43" s="93"/>
    </row>
    <row r="44" ht="54" customHeight="1">
      <c r="A44" t="s" s="150">
        <v>156</v>
      </c>
      <c r="B44" t="s" s="124">
        <v>157</v>
      </c>
      <c r="C44" s="149"/>
      <c r="D44" t="s" s="123">
        <v>80</v>
      </c>
      <c r="E44" t="s" s="123">
        <v>60</v>
      </c>
      <c r="F44" s="126">
        <v>7</v>
      </c>
      <c r="G44" s="127">
        <v>15597.5877192983</v>
      </c>
      <c r="H44" s="128">
        <v>17157.3464912281</v>
      </c>
      <c r="I44" s="129">
        <f>H44/0.7</f>
        <v>24510.4949874687</v>
      </c>
      <c r="J44" s="153"/>
      <c r="K44" s="154"/>
      <c r="L44" s="155"/>
      <c r="M44" s="133"/>
      <c r="N44" s="134"/>
      <c r="O44" s="156"/>
      <c r="P44" s="157"/>
      <c r="Q44" s="158"/>
      <c r="R44" s="159"/>
      <c r="S44" s="160"/>
      <c r="T44" s="161"/>
      <c r="U44" s="162"/>
      <c r="V44" s="163"/>
      <c r="W44" s="164"/>
      <c r="X44" s="165"/>
      <c r="Y44" s="166"/>
      <c r="Z44" s="167"/>
      <c r="AA44" s="147">
        <f>SUM(J44:Z44)</f>
        <v>0</v>
      </c>
      <c r="AB44" s="147">
        <f>AA44*F44</f>
        <v>0</v>
      </c>
      <c r="AC44" s="119">
        <f>G44*AA44</f>
        <v>0</v>
      </c>
      <c r="AD44" s="120">
        <v>569</v>
      </c>
      <c r="AE44" s="171">
        <v>1.45</v>
      </c>
      <c r="AF44" s="122"/>
      <c r="AG44" s="93"/>
    </row>
    <row r="45" ht="159" customHeight="1">
      <c r="A45" t="s" s="150">
        <v>158</v>
      </c>
      <c r="B45" t="s" s="124">
        <v>159</v>
      </c>
      <c r="C45" s="149"/>
      <c r="D45" t="s" s="123">
        <v>132</v>
      </c>
      <c r="E45" t="s" s="123">
        <v>125</v>
      </c>
      <c r="F45" s="126">
        <v>5</v>
      </c>
      <c r="G45" s="127">
        <v>96052.631578947607</v>
      </c>
      <c r="H45" s="128">
        <v>105657.894736842</v>
      </c>
      <c r="I45" s="129">
        <f>H45/0.7</f>
        <v>150939.84962406</v>
      </c>
      <c r="J45" s="153"/>
      <c r="K45" s="154"/>
      <c r="L45" s="155"/>
      <c r="M45" s="133"/>
      <c r="N45" s="134"/>
      <c r="O45" s="156"/>
      <c r="P45" s="157"/>
      <c r="Q45" s="158"/>
      <c r="R45" s="159"/>
      <c r="S45" s="160"/>
      <c r="T45" s="161"/>
      <c r="U45" s="162"/>
      <c r="V45" s="163"/>
      <c r="W45" s="164"/>
      <c r="X45" s="165"/>
      <c r="Y45" s="166"/>
      <c r="Z45" s="167"/>
      <c r="AA45" s="147">
        <f>SUM(J45:Z45)</f>
        <v>0</v>
      </c>
      <c r="AB45" s="147">
        <f>AA45*F45</f>
        <v>0</v>
      </c>
      <c r="AC45" s="119">
        <f>G45*AA45</f>
        <v>0</v>
      </c>
      <c r="AD45" s="120">
        <v>3504</v>
      </c>
      <c r="AE45" s="171">
        <v>10.548311598450</v>
      </c>
      <c r="AF45" s="122"/>
      <c r="AG45" s="93"/>
    </row>
    <row r="46" ht="153" customHeight="1">
      <c r="A46" t="s" s="150">
        <v>160</v>
      </c>
      <c r="B46" t="s" s="124">
        <v>161</v>
      </c>
      <c r="C46" s="149"/>
      <c r="D46" t="s" s="123">
        <v>147</v>
      </c>
      <c r="E46" t="s" s="123">
        <v>125</v>
      </c>
      <c r="F46" s="126">
        <v>5</v>
      </c>
      <c r="G46" s="127">
        <v>75137.061403508706</v>
      </c>
      <c r="H46" s="128">
        <v>82650.767543859605</v>
      </c>
      <c r="I46" s="129">
        <f>H46/0.7</f>
        <v>118072.525062657</v>
      </c>
      <c r="J46" s="153"/>
      <c r="K46" s="154"/>
      <c r="L46" s="155"/>
      <c r="M46" s="133"/>
      <c r="N46" s="134"/>
      <c r="O46" s="156"/>
      <c r="P46" s="157"/>
      <c r="Q46" s="158"/>
      <c r="R46" s="159"/>
      <c r="S46" s="160"/>
      <c r="T46" s="161"/>
      <c r="U46" s="162"/>
      <c r="V46" s="163"/>
      <c r="W46" s="164"/>
      <c r="X46" s="165"/>
      <c r="Y46" s="166"/>
      <c r="Z46" s="167"/>
      <c r="AA46" s="147">
        <f>SUM(J46:Z46)</f>
        <v>0</v>
      </c>
      <c r="AB46" s="147">
        <f>AA46*F46</f>
        <v>0</v>
      </c>
      <c r="AC46" s="119">
        <f>G46*AA46</f>
        <v>0</v>
      </c>
      <c r="AD46" s="120">
        <v>2741</v>
      </c>
      <c r="AE46" s="171">
        <v>7.44131415697785</v>
      </c>
      <c r="AF46" s="122"/>
      <c r="AG46" s="93"/>
    </row>
    <row r="47" ht="67" customHeight="1">
      <c r="A47" t="s" s="150">
        <v>162</v>
      </c>
      <c r="B47" t="s" s="124">
        <v>163</v>
      </c>
      <c r="C47" s="149"/>
      <c r="D47" t="s" s="123">
        <v>132</v>
      </c>
      <c r="E47" t="s" s="123">
        <v>60</v>
      </c>
      <c r="F47" s="126">
        <v>8</v>
      </c>
      <c r="G47" s="127">
        <v>13322.3684210526</v>
      </c>
      <c r="H47" s="128">
        <v>14654.6052631579</v>
      </c>
      <c r="I47" s="129">
        <f>H47/0.7</f>
        <v>20935.1503759399</v>
      </c>
      <c r="J47" s="153"/>
      <c r="K47" s="154"/>
      <c r="L47" s="155"/>
      <c r="M47" s="133"/>
      <c r="N47" s="134"/>
      <c r="O47" s="156"/>
      <c r="P47" s="157"/>
      <c r="Q47" s="158"/>
      <c r="R47" s="159"/>
      <c r="S47" s="160"/>
      <c r="T47" s="161"/>
      <c r="U47" s="162"/>
      <c r="V47" s="163"/>
      <c r="W47" s="164"/>
      <c r="X47" s="165"/>
      <c r="Y47" s="166"/>
      <c r="Z47" s="167"/>
      <c r="AA47" s="147">
        <f>SUM(J47:Z47)</f>
        <v>0</v>
      </c>
      <c r="AB47" s="147">
        <f>AA47*F47</f>
        <v>0</v>
      </c>
      <c r="AC47" s="119">
        <f>G47*AA47</f>
        <v>0</v>
      </c>
      <c r="AD47" s="120">
        <v>486</v>
      </c>
      <c r="AE47" s="171">
        <v>0.89561136213255</v>
      </c>
      <c r="AF47" s="122"/>
      <c r="AG47" s="93"/>
    </row>
    <row r="48" ht="73" customHeight="1">
      <c r="A48" t="s" s="150">
        <v>164</v>
      </c>
      <c r="B48" t="s" s="124">
        <v>165</v>
      </c>
      <c r="C48" s="149"/>
      <c r="D48" t="s" s="123">
        <v>132</v>
      </c>
      <c r="E48" t="s" s="123">
        <v>60</v>
      </c>
      <c r="F48" s="126">
        <v>8</v>
      </c>
      <c r="G48" s="127">
        <v>22231.3596491229</v>
      </c>
      <c r="H48" s="128">
        <v>24454.4956140352</v>
      </c>
      <c r="I48" s="129">
        <f>H48/0.7</f>
        <v>34934.993734336</v>
      </c>
      <c r="J48" s="153"/>
      <c r="K48" s="154"/>
      <c r="L48" s="155"/>
      <c r="M48" s="133"/>
      <c r="N48" s="134"/>
      <c r="O48" s="156"/>
      <c r="P48" s="157"/>
      <c r="Q48" s="158"/>
      <c r="R48" s="159"/>
      <c r="S48" s="160"/>
      <c r="T48" s="161"/>
      <c r="U48" s="162"/>
      <c r="V48" s="163"/>
      <c r="W48" s="164"/>
      <c r="X48" s="165"/>
      <c r="Y48" s="166"/>
      <c r="Z48" s="167"/>
      <c r="AA48" s="147">
        <f>SUM(J48:Z48)</f>
        <v>0</v>
      </c>
      <c r="AB48" s="147">
        <f>AA48*F48</f>
        <v>0</v>
      </c>
      <c r="AC48" s="119">
        <f>G48*AA48</f>
        <v>0</v>
      </c>
      <c r="AD48" s="120">
        <v>811</v>
      </c>
      <c r="AE48" s="171">
        <v>2.11187370576935</v>
      </c>
      <c r="AF48" s="122"/>
      <c r="AG48" s="93"/>
    </row>
    <row r="49" ht="82" customHeight="1">
      <c r="A49" t="s" s="150">
        <v>166</v>
      </c>
      <c r="B49" t="s" s="124">
        <v>167</v>
      </c>
      <c r="C49" s="149"/>
      <c r="D49" t="s" s="123">
        <v>168</v>
      </c>
      <c r="E49" t="s" s="123">
        <v>60</v>
      </c>
      <c r="F49" s="126">
        <v>9</v>
      </c>
      <c r="G49" s="127">
        <v>32922.149122807</v>
      </c>
      <c r="H49" s="128">
        <v>36214.3640350877</v>
      </c>
      <c r="I49" s="129">
        <f>H49/0.7</f>
        <v>51734.805764411</v>
      </c>
      <c r="J49" s="153"/>
      <c r="K49" s="154"/>
      <c r="L49" s="155"/>
      <c r="M49" s="133"/>
      <c r="N49" s="134"/>
      <c r="O49" s="156"/>
      <c r="P49" s="157"/>
      <c r="Q49" s="158"/>
      <c r="R49" s="159"/>
      <c r="S49" s="160"/>
      <c r="T49" s="161"/>
      <c r="U49" s="162"/>
      <c r="V49" s="163"/>
      <c r="W49" s="164"/>
      <c r="X49" s="165"/>
      <c r="Y49" s="166"/>
      <c r="Z49" s="167"/>
      <c r="AA49" s="147">
        <f>SUM(J49:Z49)</f>
        <v>0</v>
      </c>
      <c r="AB49" s="147">
        <f>AA49*F49</f>
        <v>0</v>
      </c>
      <c r="AC49" s="119">
        <f>G49*AA49</f>
        <v>0</v>
      </c>
      <c r="AD49" s="120">
        <v>1201</v>
      </c>
      <c r="AE49" s="171">
        <v>3.26</v>
      </c>
      <c r="AF49" s="122"/>
      <c r="AG49" s="93"/>
    </row>
    <row r="50" ht="74" customHeight="1">
      <c r="A50" t="s" s="150">
        <v>169</v>
      </c>
      <c r="B50" t="s" s="124">
        <v>170</v>
      </c>
      <c r="C50" s="149"/>
      <c r="D50" t="s" s="123">
        <v>80</v>
      </c>
      <c r="E50" t="s" s="123">
        <v>60</v>
      </c>
      <c r="F50" s="126">
        <v>10</v>
      </c>
      <c r="G50" s="127">
        <v>14473.6842105263</v>
      </c>
      <c r="H50" s="128">
        <v>15921.0526315789</v>
      </c>
      <c r="I50" s="129">
        <f>H50/0.7</f>
        <v>22744.3609022556</v>
      </c>
      <c r="J50" s="153"/>
      <c r="K50" s="154"/>
      <c r="L50" s="155"/>
      <c r="M50" s="133"/>
      <c r="N50" s="134"/>
      <c r="O50" s="156"/>
      <c r="P50" s="157"/>
      <c r="Q50" s="158"/>
      <c r="R50" s="159"/>
      <c r="S50" s="160"/>
      <c r="T50" s="161"/>
      <c r="U50" s="162"/>
      <c r="V50" s="163"/>
      <c r="W50" s="164"/>
      <c r="X50" s="165"/>
      <c r="Y50" s="166"/>
      <c r="Z50" s="167"/>
      <c r="AA50" s="147">
        <f>SUM(J50:Z50)</f>
        <v>0</v>
      </c>
      <c r="AB50" s="147">
        <f>AA50*F50</f>
        <v>0</v>
      </c>
      <c r="AC50" s="119">
        <f>G50*AA50</f>
        <v>0</v>
      </c>
      <c r="AD50" s="120">
        <v>528</v>
      </c>
      <c r="AE50" s="171">
        <v>1.09</v>
      </c>
      <c r="AF50" s="122"/>
      <c r="AG50" s="93"/>
    </row>
    <row r="51" ht="246" customHeight="1">
      <c r="A51" t="s" s="150">
        <v>171</v>
      </c>
      <c r="B51" t="s" s="124">
        <v>172</v>
      </c>
      <c r="C51" s="149"/>
      <c r="D51" t="s" s="123">
        <v>168</v>
      </c>
      <c r="E51" t="s" s="123">
        <v>125</v>
      </c>
      <c r="F51" s="126">
        <v>12</v>
      </c>
      <c r="G51" s="127">
        <v>148026.315789474</v>
      </c>
      <c r="H51" s="128">
        <v>162828.947368421</v>
      </c>
      <c r="I51" s="129">
        <f>H51/0.7</f>
        <v>232612.781954887</v>
      </c>
      <c r="J51" s="153"/>
      <c r="K51" s="154"/>
      <c r="L51" s="155"/>
      <c r="M51" s="133"/>
      <c r="N51" s="134"/>
      <c r="O51" s="156"/>
      <c r="P51" s="157"/>
      <c r="Q51" s="158"/>
      <c r="R51" s="159"/>
      <c r="S51" s="160"/>
      <c r="T51" s="161"/>
      <c r="U51" s="162"/>
      <c r="V51" s="163"/>
      <c r="W51" s="164"/>
      <c r="X51" s="165"/>
      <c r="Y51" s="166"/>
      <c r="Z51" s="167"/>
      <c r="AA51" s="147">
        <f>SUM(J51:Z51)</f>
        <v>0</v>
      </c>
      <c r="AB51" s="147">
        <f>AA51*F51</f>
        <v>0</v>
      </c>
      <c r="AC51" s="119">
        <f>G51*AA51</f>
        <v>0</v>
      </c>
      <c r="AD51" s="120">
        <v>5400</v>
      </c>
      <c r="AE51" s="171">
        <v>14.4</v>
      </c>
      <c r="AF51" s="122"/>
      <c r="AG51" s="93"/>
    </row>
    <row r="52" ht="176" customHeight="1">
      <c r="A52" t="s" s="150">
        <v>173</v>
      </c>
      <c r="B52" t="s" s="124">
        <v>174</v>
      </c>
      <c r="C52" s="149"/>
      <c r="D52" t="s" s="123">
        <v>80</v>
      </c>
      <c r="E52" t="s" s="123">
        <v>125</v>
      </c>
      <c r="F52" s="126">
        <v>11</v>
      </c>
      <c r="G52" s="127">
        <v>129029.605263158</v>
      </c>
      <c r="H52" s="128">
        <v>141932.565789474</v>
      </c>
      <c r="I52" s="129">
        <f>H52/0.7</f>
        <v>202760.808270677</v>
      </c>
      <c r="J52" s="153"/>
      <c r="K52" s="154"/>
      <c r="L52" s="155"/>
      <c r="M52" s="133"/>
      <c r="N52" s="134"/>
      <c r="O52" s="156"/>
      <c r="P52" s="157"/>
      <c r="Q52" s="158"/>
      <c r="R52" s="159"/>
      <c r="S52" s="160"/>
      <c r="T52" s="161"/>
      <c r="U52" s="162"/>
      <c r="V52" s="163"/>
      <c r="W52" s="164"/>
      <c r="X52" s="165"/>
      <c r="Y52" s="166"/>
      <c r="Z52" s="167"/>
      <c r="AA52" s="147">
        <f>SUM(J52:Z52)</f>
        <v>0</v>
      </c>
      <c r="AB52" s="147">
        <f>AA52*F52</f>
        <v>0</v>
      </c>
      <c r="AC52" s="119">
        <f>G52*AA52</f>
        <v>0</v>
      </c>
      <c r="AD52" s="120">
        <v>4707</v>
      </c>
      <c r="AE52" s="171">
        <v>11.9</v>
      </c>
      <c r="AF52" s="122"/>
      <c r="AG52" s="93"/>
    </row>
    <row r="53" ht="89" customHeight="1">
      <c r="A53" t="s" s="150">
        <v>175</v>
      </c>
      <c r="B53" t="s" s="152">
        <v>176</v>
      </c>
      <c r="C53" s="149"/>
      <c r="D53" t="s" s="123">
        <v>80</v>
      </c>
      <c r="E53" t="s" s="123">
        <v>125</v>
      </c>
      <c r="F53" s="126">
        <v>4</v>
      </c>
      <c r="G53" s="127">
        <v>63760.9649122807</v>
      </c>
      <c r="H53" s="128">
        <v>70137.061403508793</v>
      </c>
      <c r="I53" s="129">
        <f>H53/0.7</f>
        <v>100195.802005013</v>
      </c>
      <c r="J53" s="153"/>
      <c r="K53" s="154"/>
      <c r="L53" s="155"/>
      <c r="M53" s="133"/>
      <c r="N53" s="134"/>
      <c r="O53" s="156"/>
      <c r="P53" s="157"/>
      <c r="Q53" s="158"/>
      <c r="R53" s="159"/>
      <c r="S53" s="160"/>
      <c r="T53" s="161"/>
      <c r="U53" s="162"/>
      <c r="V53" s="163"/>
      <c r="W53" s="164"/>
      <c r="X53" s="165"/>
      <c r="Y53" s="166"/>
      <c r="Z53" s="167"/>
      <c r="AA53" s="147">
        <f>SUM(J53:Z53)</f>
        <v>0</v>
      </c>
      <c r="AB53" s="147">
        <f>AA53*F53</f>
        <v>0</v>
      </c>
      <c r="AC53" s="119">
        <f>G53*AA53</f>
        <v>0</v>
      </c>
      <c r="AD53" s="120">
        <v>2326</v>
      </c>
      <c r="AE53" s="171">
        <v>5.34</v>
      </c>
      <c r="AF53" s="122"/>
      <c r="AG53" s="93"/>
    </row>
    <row r="54" ht="151" customHeight="1">
      <c r="A54" t="s" s="150">
        <v>177</v>
      </c>
      <c r="B54" t="s" s="124">
        <v>178</v>
      </c>
      <c r="C54" s="149"/>
      <c r="D54" t="s" s="123">
        <v>168</v>
      </c>
      <c r="E54" t="s" s="123">
        <v>125</v>
      </c>
      <c r="F54" s="126">
        <v>10</v>
      </c>
      <c r="G54" s="127">
        <v>103673.245614035</v>
      </c>
      <c r="H54" s="128">
        <v>114040.570175439</v>
      </c>
      <c r="I54" s="129">
        <f>H54/0.7</f>
        <v>162915.100250627</v>
      </c>
      <c r="J54" s="153"/>
      <c r="K54" s="154"/>
      <c r="L54" s="155"/>
      <c r="M54" s="133"/>
      <c r="N54" s="134"/>
      <c r="O54" s="156"/>
      <c r="P54" s="157"/>
      <c r="Q54" s="158"/>
      <c r="R54" s="159"/>
      <c r="S54" s="160"/>
      <c r="T54" s="161"/>
      <c r="U54" s="162"/>
      <c r="V54" s="163"/>
      <c r="W54" s="164"/>
      <c r="X54" s="165"/>
      <c r="Y54" s="166"/>
      <c r="Z54" s="167"/>
      <c r="AA54" s="147">
        <f>SUM(J54:Z54)</f>
        <v>0</v>
      </c>
      <c r="AB54" s="147">
        <f>AA54*F54</f>
        <v>0</v>
      </c>
      <c r="AC54" s="119">
        <f>G54*AA54</f>
        <v>0</v>
      </c>
      <c r="AD54" s="120">
        <v>3782</v>
      </c>
      <c r="AE54" s="171">
        <v>9.25</v>
      </c>
      <c r="AF54" s="122"/>
      <c r="AG54" s="93"/>
    </row>
    <row r="55" ht="71" customHeight="1">
      <c r="A55" t="s" s="150">
        <v>179</v>
      </c>
      <c r="B55" t="s" s="124">
        <v>180</v>
      </c>
      <c r="C55" s="172"/>
      <c r="D55" t="s" s="123">
        <v>140</v>
      </c>
      <c r="E55" t="s" s="123">
        <v>60</v>
      </c>
      <c r="F55" s="126">
        <v>10</v>
      </c>
      <c r="G55" s="127">
        <v>29714.9122807017</v>
      </c>
      <c r="H55" s="128">
        <v>32686.4035087719</v>
      </c>
      <c r="I55" s="129">
        <f>H55/0.7</f>
        <v>46694.8621553884</v>
      </c>
      <c r="J55" s="153"/>
      <c r="K55" s="154"/>
      <c r="L55" s="155"/>
      <c r="M55" s="133"/>
      <c r="N55" s="134"/>
      <c r="O55" s="156"/>
      <c r="P55" s="157"/>
      <c r="Q55" s="158"/>
      <c r="R55" s="159"/>
      <c r="S55" s="160"/>
      <c r="T55" s="161"/>
      <c r="U55" s="162"/>
      <c r="V55" s="163"/>
      <c r="W55" s="164"/>
      <c r="X55" s="165"/>
      <c r="Y55" s="166"/>
      <c r="Z55" s="167"/>
      <c r="AA55" s="147">
        <f>SUM(J55:Z55)</f>
        <v>0</v>
      </c>
      <c r="AB55" s="147">
        <f>AA55*F55</f>
        <v>0</v>
      </c>
      <c r="AC55" s="119">
        <f>G55*AA55</f>
        <v>0</v>
      </c>
      <c r="AD55" s="120">
        <v>1084</v>
      </c>
      <c r="AE55" s="171">
        <v>2.7</v>
      </c>
      <c r="AF55" s="122"/>
      <c r="AG55" s="93"/>
    </row>
    <row r="56" ht="86" customHeight="1">
      <c r="A56" t="s" s="150">
        <v>181</v>
      </c>
      <c r="B56" t="s" s="124">
        <v>182</v>
      </c>
      <c r="C56" s="149"/>
      <c r="D56" t="s" s="123">
        <v>80</v>
      </c>
      <c r="E56" t="s" s="150">
        <v>60</v>
      </c>
      <c r="F56" s="126">
        <v>4</v>
      </c>
      <c r="G56" s="127">
        <v>16502.1929824561</v>
      </c>
      <c r="H56" s="128">
        <v>18152.4122807017</v>
      </c>
      <c r="I56" s="129">
        <f>H56/0.7</f>
        <v>25932.0175438596</v>
      </c>
      <c r="J56" s="153"/>
      <c r="K56" s="154"/>
      <c r="L56" s="155"/>
      <c r="M56" s="133"/>
      <c r="N56" s="134"/>
      <c r="O56" s="156"/>
      <c r="P56" s="157"/>
      <c r="Q56" s="158"/>
      <c r="R56" s="159"/>
      <c r="S56" s="160"/>
      <c r="T56" s="161"/>
      <c r="U56" s="162"/>
      <c r="V56" s="163"/>
      <c r="W56" s="164"/>
      <c r="X56" s="165"/>
      <c r="Y56" s="166"/>
      <c r="Z56" s="167"/>
      <c r="AA56" s="147">
        <f>SUM(J56:Z56)</f>
        <v>0</v>
      </c>
      <c r="AB56" s="147">
        <f>AA56*F56</f>
        <v>0</v>
      </c>
      <c r="AC56" s="119">
        <f>G56*AA56</f>
        <v>0</v>
      </c>
      <c r="AD56" s="120">
        <v>602</v>
      </c>
      <c r="AE56" s="171">
        <v>1.6</v>
      </c>
      <c r="AF56" s="122"/>
      <c r="AG56" s="93"/>
    </row>
    <row r="57" ht="71" customHeight="1">
      <c r="A57" t="s" s="150">
        <v>183</v>
      </c>
      <c r="B57" t="s" s="124">
        <v>184</v>
      </c>
      <c r="C57" s="149"/>
      <c r="D57" t="s" s="123">
        <v>168</v>
      </c>
      <c r="E57" t="s" s="150">
        <v>60</v>
      </c>
      <c r="F57" s="126">
        <v>10</v>
      </c>
      <c r="G57" s="127">
        <v>26206.1403508773</v>
      </c>
      <c r="H57" s="128">
        <v>28826.754385965</v>
      </c>
      <c r="I57" s="129">
        <f>H57/0.7</f>
        <v>41181.0776942357</v>
      </c>
      <c r="J57" s="153"/>
      <c r="K57" s="154"/>
      <c r="L57" s="155"/>
      <c r="M57" s="133"/>
      <c r="N57" s="134"/>
      <c r="O57" s="156"/>
      <c r="P57" s="157"/>
      <c r="Q57" s="158"/>
      <c r="R57" s="159"/>
      <c r="S57" s="160"/>
      <c r="T57" s="161"/>
      <c r="U57" s="162"/>
      <c r="V57" s="163"/>
      <c r="W57" s="164"/>
      <c r="X57" s="165"/>
      <c r="Y57" s="166"/>
      <c r="Z57" s="167"/>
      <c r="AA57" s="147">
        <f>SUM(J57:Z57)</f>
        <v>0</v>
      </c>
      <c r="AB57" s="147">
        <f>AA57*F57</f>
        <v>0</v>
      </c>
      <c r="AC57" s="119">
        <f>G57*AA57</f>
        <v>0</v>
      </c>
      <c r="AD57" s="120">
        <v>956</v>
      </c>
      <c r="AE57" s="171">
        <v>2.38</v>
      </c>
      <c r="AF57" s="122"/>
      <c r="AG57" s="93"/>
    </row>
    <row r="58" ht="71" customHeight="1">
      <c r="A58" t="s" s="150">
        <v>185</v>
      </c>
      <c r="B58" t="s" s="124">
        <v>186</v>
      </c>
      <c r="C58" s="149"/>
      <c r="D58" t="s" s="123">
        <v>140</v>
      </c>
      <c r="E58" t="s" s="123">
        <v>60</v>
      </c>
      <c r="F58" s="126">
        <v>8</v>
      </c>
      <c r="G58" s="127">
        <v>26644.7368421053</v>
      </c>
      <c r="H58" s="128">
        <v>29309.2105263158</v>
      </c>
      <c r="I58" s="129">
        <f>H58/0.7</f>
        <v>41870.3007518797</v>
      </c>
      <c r="J58" s="153"/>
      <c r="K58" s="154"/>
      <c r="L58" s="155"/>
      <c r="M58" s="133"/>
      <c r="N58" s="134"/>
      <c r="O58" s="156"/>
      <c r="P58" s="157"/>
      <c r="Q58" s="158"/>
      <c r="R58" s="159"/>
      <c r="S58" s="160"/>
      <c r="T58" s="161"/>
      <c r="U58" s="162"/>
      <c r="V58" s="163"/>
      <c r="W58" s="164"/>
      <c r="X58" s="165"/>
      <c r="Y58" s="166"/>
      <c r="Z58" s="167"/>
      <c r="AA58" s="147">
        <f>SUM(J58:Z58)</f>
        <v>0</v>
      </c>
      <c r="AB58" s="147">
        <f>AA58*F58</f>
        <v>0</v>
      </c>
      <c r="AC58" s="119">
        <f>G58*AA58</f>
        <v>0</v>
      </c>
      <c r="AD58" s="120">
        <v>972</v>
      </c>
      <c r="AE58" s="171">
        <v>2.5</v>
      </c>
      <c r="AF58" s="122"/>
      <c r="AG58" s="93"/>
    </row>
    <row r="59" ht="71" customHeight="1">
      <c r="A59" t="s" s="150">
        <v>187</v>
      </c>
      <c r="B59" t="s" s="124">
        <v>188</v>
      </c>
      <c r="C59" s="149"/>
      <c r="D59" t="s" s="123">
        <v>140</v>
      </c>
      <c r="E59" t="s" s="123">
        <v>66</v>
      </c>
      <c r="F59" s="126">
        <v>16</v>
      </c>
      <c r="G59" s="127">
        <v>20888.1578947369</v>
      </c>
      <c r="H59" s="128">
        <v>22976.9736842106</v>
      </c>
      <c r="I59" s="129">
        <f>H59/0.7</f>
        <v>32824.2481203009</v>
      </c>
      <c r="J59" s="153"/>
      <c r="K59" s="154"/>
      <c r="L59" s="155"/>
      <c r="M59" s="133"/>
      <c r="N59" s="134"/>
      <c r="O59" s="156"/>
      <c r="P59" s="157"/>
      <c r="Q59" s="158"/>
      <c r="R59" s="159"/>
      <c r="S59" s="160"/>
      <c r="T59" s="161"/>
      <c r="U59" s="162"/>
      <c r="V59" s="163"/>
      <c r="W59" s="164"/>
      <c r="X59" s="165"/>
      <c r="Y59" s="166"/>
      <c r="Z59" s="167"/>
      <c r="AA59" s="147">
        <f>SUM(J59:Z59)</f>
        <v>0</v>
      </c>
      <c r="AB59" s="147">
        <f>AA59*F59</f>
        <v>0</v>
      </c>
      <c r="AC59" s="119">
        <f>G59*AA59</f>
        <v>0</v>
      </c>
      <c r="AD59" s="120">
        <v>762</v>
      </c>
      <c r="AE59" s="171">
        <v>1.32</v>
      </c>
      <c r="AF59" s="122"/>
      <c r="AG59" s="93"/>
    </row>
    <row r="60" ht="115" customHeight="1">
      <c r="A60" t="s" s="150">
        <v>189</v>
      </c>
      <c r="B60" t="s" s="124">
        <v>190</v>
      </c>
      <c r="C60" s="149"/>
      <c r="D60" t="s" s="123">
        <v>191</v>
      </c>
      <c r="E60" t="s" s="123">
        <v>66</v>
      </c>
      <c r="F60" s="126">
        <v>10</v>
      </c>
      <c r="G60" s="127">
        <v>10690.7894736842</v>
      </c>
      <c r="H60" s="128">
        <v>11759.8684210526</v>
      </c>
      <c r="I60" s="129">
        <f>H60/0.7</f>
        <v>16799.8120300751</v>
      </c>
      <c r="J60" s="153"/>
      <c r="K60" s="154"/>
      <c r="L60" s="155"/>
      <c r="M60" s="133"/>
      <c r="N60" s="134"/>
      <c r="O60" s="156"/>
      <c r="P60" s="157"/>
      <c r="Q60" s="158"/>
      <c r="R60" s="159"/>
      <c r="S60" s="160"/>
      <c r="T60" s="161"/>
      <c r="U60" s="162"/>
      <c r="V60" s="163"/>
      <c r="W60" s="164"/>
      <c r="X60" s="165"/>
      <c r="Y60" s="166"/>
      <c r="Z60" s="167"/>
      <c r="AA60" s="147">
        <f>SUM(J60:Z60)</f>
        <v>0</v>
      </c>
      <c r="AB60" s="147">
        <f>AA60*F60</f>
        <v>0</v>
      </c>
      <c r="AC60" s="119">
        <f>G60*AA60</f>
        <v>0</v>
      </c>
      <c r="AD60" s="120">
        <v>390</v>
      </c>
      <c r="AE60" s="171">
        <v>0.55</v>
      </c>
      <c r="AF60" s="122"/>
      <c r="AG60" s="93"/>
    </row>
    <row r="61" ht="90" customHeight="1">
      <c r="A61" t="s" s="150">
        <v>192</v>
      </c>
      <c r="B61" t="s" s="124">
        <v>193</v>
      </c>
      <c r="C61" s="149"/>
      <c r="D61" t="s" s="123">
        <v>191</v>
      </c>
      <c r="E61" t="s" s="123">
        <v>66</v>
      </c>
      <c r="F61" s="126">
        <v>8</v>
      </c>
      <c r="G61" s="127">
        <v>10964.9122807018</v>
      </c>
      <c r="H61" s="128">
        <v>12061.403508772</v>
      </c>
      <c r="I61" s="129">
        <f>H61/0.7</f>
        <v>17230.5764411029</v>
      </c>
      <c r="J61" s="153"/>
      <c r="K61" s="154"/>
      <c r="L61" s="155"/>
      <c r="M61" s="133"/>
      <c r="N61" s="134"/>
      <c r="O61" s="156"/>
      <c r="P61" s="157"/>
      <c r="Q61" s="158"/>
      <c r="R61" s="159"/>
      <c r="S61" s="160"/>
      <c r="T61" s="161"/>
      <c r="U61" s="162"/>
      <c r="V61" s="163"/>
      <c r="W61" s="164"/>
      <c r="X61" s="165"/>
      <c r="Y61" s="166"/>
      <c r="Z61" s="167"/>
      <c r="AA61" s="147">
        <f>SUM(J61:Z61)</f>
        <v>0</v>
      </c>
      <c r="AB61" s="147">
        <f>AA61*F61</f>
        <v>0</v>
      </c>
      <c r="AC61" s="119">
        <f>G61*AA61</f>
        <v>0</v>
      </c>
      <c r="AD61" s="120">
        <v>400</v>
      </c>
      <c r="AE61" s="171">
        <v>0.71</v>
      </c>
      <c r="AF61" s="122"/>
      <c r="AG61" s="93"/>
    </row>
    <row r="62" ht="62" customHeight="1">
      <c r="A62" t="s" s="150">
        <v>194</v>
      </c>
      <c r="B62" t="s" s="124">
        <v>195</v>
      </c>
      <c r="C62" s="149"/>
      <c r="D62" t="s" s="123">
        <v>122</v>
      </c>
      <c r="E62" t="s" s="150">
        <v>75</v>
      </c>
      <c r="F62" s="126">
        <v>10</v>
      </c>
      <c r="G62" s="127">
        <v>10096.1538461538</v>
      </c>
      <c r="H62" s="128">
        <v>11105.7692307692</v>
      </c>
      <c r="I62" s="129">
        <f>H62/0.7</f>
        <v>15865.3846153846</v>
      </c>
      <c r="J62" s="153"/>
      <c r="K62" s="154"/>
      <c r="L62" s="155"/>
      <c r="M62" s="133"/>
      <c r="N62" s="134"/>
      <c r="O62" s="156"/>
      <c r="P62" s="157"/>
      <c r="Q62" s="158"/>
      <c r="R62" s="159"/>
      <c r="S62" s="160"/>
      <c r="T62" s="161"/>
      <c r="U62" s="162"/>
      <c r="V62" s="163"/>
      <c r="W62" s="164"/>
      <c r="X62" s="165"/>
      <c r="Y62" s="166"/>
      <c r="Z62" s="167"/>
      <c r="AA62" s="147">
        <f>SUM(J62:Z62)</f>
        <v>0</v>
      </c>
      <c r="AB62" s="147">
        <f>AA62*F62</f>
        <v>0</v>
      </c>
      <c r="AC62" s="119">
        <f>G62*AA62</f>
        <v>0</v>
      </c>
      <c r="AD62" s="120">
        <v>342</v>
      </c>
      <c r="AE62" s="171">
        <v>0.4</v>
      </c>
      <c r="AF62" s="122"/>
      <c r="AG62" s="93"/>
    </row>
    <row r="63" ht="73" customHeight="1">
      <c r="A63" t="s" s="150">
        <v>196</v>
      </c>
      <c r="B63" t="s" s="124">
        <v>197</v>
      </c>
      <c r="C63" s="149"/>
      <c r="D63" t="s" s="123">
        <v>119</v>
      </c>
      <c r="E63" t="s" s="150">
        <v>198</v>
      </c>
      <c r="F63" s="126">
        <v>10</v>
      </c>
      <c r="G63" s="127">
        <v>15468.9608636977</v>
      </c>
      <c r="H63" s="128">
        <v>17015.8569500675</v>
      </c>
      <c r="I63" s="129">
        <f>H63/0.7</f>
        <v>24308.367071525</v>
      </c>
      <c r="J63" s="153"/>
      <c r="K63" s="154"/>
      <c r="L63" s="155"/>
      <c r="M63" s="133"/>
      <c r="N63" s="134"/>
      <c r="O63" s="156"/>
      <c r="P63" s="157"/>
      <c r="Q63" s="158"/>
      <c r="R63" s="159"/>
      <c r="S63" s="160"/>
      <c r="T63" s="161"/>
      <c r="U63" s="162"/>
      <c r="V63" s="163"/>
      <c r="W63" s="164"/>
      <c r="X63" s="165"/>
      <c r="Y63" s="166"/>
      <c r="Z63" s="167"/>
      <c r="AA63" s="147">
        <f>SUM(J63:Z63)</f>
        <v>0</v>
      </c>
      <c r="AB63" s="147">
        <f>AA63*F63</f>
        <v>0</v>
      </c>
      <c r="AC63" s="119">
        <f>G63*AA63</f>
        <v>0</v>
      </c>
      <c r="AD63" s="120">
        <v>524</v>
      </c>
      <c r="AE63" s="171">
        <v>1.07</v>
      </c>
      <c r="AF63" s="122"/>
      <c r="AG63" s="93"/>
    </row>
    <row r="64" ht="98" customHeight="1">
      <c r="A64" t="s" s="173">
        <v>199</v>
      </c>
      <c r="B64" t="s" s="174">
        <v>200</v>
      </c>
      <c r="C64" s="175"/>
      <c r="D64" t="s" s="173">
        <v>80</v>
      </c>
      <c r="E64" t="s" s="176">
        <v>60</v>
      </c>
      <c r="F64" s="177">
        <v>4</v>
      </c>
      <c r="G64" s="178">
        <v>20833.3333333333</v>
      </c>
      <c r="H64" s="179">
        <v>22916.6666666666</v>
      </c>
      <c r="I64" s="180">
        <f>H64/0.7</f>
        <v>32738.0952380951</v>
      </c>
      <c r="J64" s="181"/>
      <c r="K64" s="182"/>
      <c r="L64" s="183"/>
      <c r="M64" s="184"/>
      <c r="N64" s="185"/>
      <c r="O64" s="186"/>
      <c r="P64" s="187"/>
      <c r="Q64" s="188"/>
      <c r="R64" s="189"/>
      <c r="S64" s="190"/>
      <c r="T64" s="191"/>
      <c r="U64" s="192"/>
      <c r="V64" s="193"/>
      <c r="W64" s="194"/>
      <c r="X64" s="195"/>
      <c r="Y64" s="196"/>
      <c r="Z64" s="197"/>
      <c r="AA64" s="198">
        <f>SUM(J64:Z64)</f>
        <v>0</v>
      </c>
      <c r="AB64" s="198">
        <f>AA64*F64</f>
        <v>0</v>
      </c>
      <c r="AC64" s="199">
        <f>G64*AA64</f>
        <v>0</v>
      </c>
      <c r="AD64" s="120">
        <v>760</v>
      </c>
      <c r="AE64" s="171">
        <v>1.45</v>
      </c>
      <c r="AF64" s="122"/>
      <c r="AG64" s="93"/>
    </row>
    <row r="65" ht="46.5" customHeight="1">
      <c r="A65" t="s" s="200">
        <v>17</v>
      </c>
      <c r="B65" s="201"/>
      <c r="C65" s="201"/>
      <c r="D65" s="201"/>
      <c r="E65" s="201"/>
      <c r="F65" s="201"/>
      <c r="G65" s="201"/>
      <c r="H65" s="201"/>
      <c r="I65" s="202"/>
      <c r="J65" s="203">
        <f>SUM(J3:J64)</f>
        <v>0</v>
      </c>
      <c r="K65" s="203">
        <f>SUM(K3:K64)</f>
        <v>0</v>
      </c>
      <c r="L65" s="203">
        <f>SUM(L3:L64)</f>
        <v>0</v>
      </c>
      <c r="M65" s="203">
        <f>SUM(M3:M64)</f>
        <v>0</v>
      </c>
      <c r="N65" s="203">
        <f>SUM(N3:N64)</f>
        <v>0</v>
      </c>
      <c r="O65" s="203">
        <f>SUM(O3:O64)</f>
        <v>0</v>
      </c>
      <c r="P65" s="203">
        <f>SUM(P3:P64)</f>
        <v>0</v>
      </c>
      <c r="Q65" s="203">
        <f>SUM(Q3:Q64)</f>
        <v>0</v>
      </c>
      <c r="R65" s="203">
        <f>SUM(R3:R64)</f>
        <v>0</v>
      </c>
      <c r="S65" s="203">
        <f>SUM(S3:S64)</f>
        <v>0</v>
      </c>
      <c r="T65" s="203">
        <f>SUM(T3:T64)</f>
        <v>0</v>
      </c>
      <c r="U65" s="203">
        <f>SUM(U3:U64)</f>
        <v>0</v>
      </c>
      <c r="V65" s="203">
        <f>SUM(V3:V64)</f>
        <v>0</v>
      </c>
      <c r="W65" s="203">
        <f>SUM(W3:W64)</f>
        <v>0</v>
      </c>
      <c r="X65" s="203">
        <f>SUM(X3:X64)</f>
        <v>0</v>
      </c>
      <c r="Y65" s="203">
        <f>SUM(Y3:Y64)</f>
        <v>0</v>
      </c>
      <c r="Z65" s="203">
        <f>SUM(Z3:Z64)</f>
        <v>0</v>
      </c>
      <c r="AA65" s="203">
        <f>SUM(AA3:AA64)</f>
        <v>0</v>
      </c>
      <c r="AB65" s="203">
        <f>SUM(AB3:AB64)</f>
        <v>0</v>
      </c>
      <c r="AC65" s="204">
        <f>SUM(AC3:AC64)</f>
        <v>0</v>
      </c>
      <c r="AD65" s="205"/>
      <c r="AE65" s="205"/>
      <c r="AF65" s="206"/>
      <c r="AG65" s="207"/>
    </row>
  </sheetData>
  <mergeCells count="16">
    <mergeCell ref="AE1:AE2"/>
    <mergeCell ref="AD1:AD2"/>
    <mergeCell ref="J1:Z1"/>
    <mergeCell ref="B1:B2"/>
    <mergeCell ref="A1:A2"/>
    <mergeCell ref="C1:C2"/>
    <mergeCell ref="D1:D2"/>
    <mergeCell ref="E1:E2"/>
    <mergeCell ref="F1:F2"/>
    <mergeCell ref="G1:G2"/>
    <mergeCell ref="H1:H2"/>
    <mergeCell ref="I1:I2"/>
    <mergeCell ref="AC1:AC2"/>
    <mergeCell ref="AA1:AA2"/>
    <mergeCell ref="AB1:AB2"/>
    <mergeCell ref="A65:I65"/>
  </mergeCells>
  <conditionalFormatting sqref="AE1:AE64">
    <cfRule type="cellIs" dxfId="1" priority="1" operator="lessThan" stopIfTrue="1">
      <formula>0</formula>
    </cfRule>
  </conditionalFormatting>
  <pageMargins left="0.7" right="0.7" top="0.75" bottom="0.75" header="0.3" footer="0.3"/>
  <pageSetup firstPageNumber="1" fitToHeight="1" fitToWidth="1" scale="42" useFirstPageNumber="0" orientation="portrait" pageOrder="downThenOver"/>
  <headerFooter>
    <oddFooter>&amp;C&amp;"ヒラギノ角ゴ ProN W3,Regular"&amp;12&amp;K000000&amp;P</oddFooter>
  </headerFooter>
  <drawing r:id="rId1"/>
</worksheet>
</file>

<file path=xl/worksheets/sheet3.xml><?xml version="1.0" encoding="utf-8"?>
<worksheet xmlns:r="http://schemas.openxmlformats.org/officeDocument/2006/relationships" xmlns="http://schemas.openxmlformats.org/spreadsheetml/2006/main">
  <dimension ref="A1:BI138"/>
  <sheetViews>
    <sheetView workbookViewId="0" showGridLines="0" defaultGridColor="1"/>
  </sheetViews>
  <sheetFormatPr defaultColWidth="11" defaultRowHeight="16" customHeight="1" outlineLevelRow="0" outlineLevelCol="0"/>
  <cols>
    <col min="1" max="1" width="8.67188" style="208" customWidth="1"/>
    <col min="2" max="2" width="7.67188" style="208" customWidth="1"/>
    <col min="3" max="3" width="39.1719" style="208" customWidth="1"/>
    <col min="4" max="5" width="8.17188" style="208" customWidth="1"/>
    <col min="6" max="6" width="6.85156" style="208" customWidth="1"/>
    <col min="7" max="7" width="6.5" style="208" customWidth="1"/>
    <col min="8" max="8" width="10.8516" style="208" customWidth="1"/>
    <col min="9" max="9" width="11.6719" style="208" customWidth="1"/>
    <col min="10" max="10" width="10.6719" style="208" customWidth="1"/>
    <col min="11" max="11" width="4.67188" style="208" customWidth="1"/>
    <col min="12" max="12" width="5" style="208" customWidth="1"/>
    <col min="13" max="27" width="4.67188" style="208" customWidth="1"/>
    <col min="28" max="29" width="7.67188" style="208" customWidth="1"/>
    <col min="30" max="30" width="11.8516" style="208" customWidth="1"/>
    <col min="31" max="59" hidden="1" width="11" style="208" customWidth="1"/>
    <col min="60" max="61" width="11" style="208" customWidth="1"/>
    <col min="62" max="16384" width="11" style="208" customWidth="1"/>
  </cols>
  <sheetData>
    <row r="1" ht="16" customHeight="1">
      <c r="A1" t="s" s="46">
        <v>19</v>
      </c>
      <c r="B1" t="s" s="47">
        <v>20</v>
      </c>
      <c r="C1" t="s" s="48">
        <v>21</v>
      </c>
      <c r="D1" t="s" s="49">
        <v>22</v>
      </c>
      <c r="E1" t="s" s="49">
        <v>201</v>
      </c>
      <c r="F1" s="209"/>
      <c r="G1" t="s" s="50">
        <v>24</v>
      </c>
      <c r="H1" t="s" s="51">
        <v>25</v>
      </c>
      <c r="I1" t="s" s="52">
        <v>26</v>
      </c>
      <c r="J1" t="s" s="53">
        <v>27</v>
      </c>
      <c r="K1" t="s" s="54">
        <v>28</v>
      </c>
      <c r="L1" s="55"/>
      <c r="M1" s="55"/>
      <c r="N1" s="55"/>
      <c r="O1" s="55"/>
      <c r="P1" s="55"/>
      <c r="Q1" s="55"/>
      <c r="R1" s="55"/>
      <c r="S1" s="55"/>
      <c r="T1" s="55"/>
      <c r="U1" s="55"/>
      <c r="V1" s="55"/>
      <c r="W1" s="55"/>
      <c r="X1" s="55"/>
      <c r="Y1" s="55"/>
      <c r="Z1" s="55"/>
      <c r="AA1" s="56"/>
      <c r="AB1" t="s" s="54">
        <v>29</v>
      </c>
      <c r="AC1" t="s" s="57">
        <v>30</v>
      </c>
      <c r="AD1" t="s" s="58">
        <v>31</v>
      </c>
      <c r="AE1" s="210"/>
      <c r="AF1" s="210"/>
      <c r="AG1" s="211"/>
      <c r="AH1" s="211"/>
      <c r="AI1" s="212"/>
      <c r="AJ1" s="212"/>
      <c r="AK1" s="211"/>
      <c r="AL1" s="211"/>
      <c r="AM1" s="211"/>
      <c r="AN1" s="211"/>
      <c r="AO1" s="211"/>
      <c r="AP1" s="211"/>
      <c r="AQ1" s="211"/>
      <c r="AR1" s="211"/>
      <c r="AS1" s="211"/>
      <c r="AT1" s="211"/>
      <c r="AU1" s="211"/>
      <c r="AV1" s="211"/>
      <c r="AW1" s="211"/>
      <c r="AX1" s="211"/>
      <c r="AY1" s="211"/>
      <c r="AZ1" t="s" s="213">
        <v>202</v>
      </c>
      <c r="BA1" t="s" s="214">
        <v>203</v>
      </c>
      <c r="BB1" t="s" s="214">
        <v>204</v>
      </c>
      <c r="BC1" t="s" s="214">
        <v>205</v>
      </c>
      <c r="BD1" t="s" s="214">
        <v>206</v>
      </c>
      <c r="BE1" t="s" s="214">
        <v>207</v>
      </c>
      <c r="BF1" t="s" s="214">
        <v>208</v>
      </c>
      <c r="BG1" t="s" s="214">
        <v>209</v>
      </c>
      <c r="BH1" s="61"/>
      <c r="BI1" s="62"/>
    </row>
    <row r="2" ht="49" customHeight="1">
      <c r="A2" s="63"/>
      <c r="B2" s="64"/>
      <c r="C2" s="65"/>
      <c r="D2" s="66"/>
      <c r="E2" s="64"/>
      <c r="F2" s="68"/>
      <c r="G2" s="67"/>
      <c r="H2" s="68"/>
      <c r="I2" s="68"/>
      <c r="J2" s="69"/>
      <c r="K2" t="s" s="70">
        <v>34</v>
      </c>
      <c r="L2" t="s" s="71">
        <v>35</v>
      </c>
      <c r="M2" t="s" s="72">
        <v>36</v>
      </c>
      <c r="N2" t="s" s="73">
        <v>37</v>
      </c>
      <c r="O2" t="s" s="74">
        <v>38</v>
      </c>
      <c r="P2" t="s" s="75">
        <v>39</v>
      </c>
      <c r="Q2" t="s" s="76">
        <v>40</v>
      </c>
      <c r="R2" t="s" s="77">
        <v>41</v>
      </c>
      <c r="S2" t="s" s="78">
        <v>42</v>
      </c>
      <c r="T2" t="s" s="79">
        <v>43</v>
      </c>
      <c r="U2" t="s" s="80">
        <v>44</v>
      </c>
      <c r="V2" t="s" s="81">
        <v>45</v>
      </c>
      <c r="W2" t="s" s="82">
        <v>46</v>
      </c>
      <c r="X2" t="s" s="83">
        <v>47</v>
      </c>
      <c r="Y2" t="s" s="84">
        <v>48</v>
      </c>
      <c r="Z2" t="s" s="85">
        <v>49</v>
      </c>
      <c r="AA2" t="s" s="86">
        <v>50</v>
      </c>
      <c r="AB2" s="87"/>
      <c r="AC2" s="88"/>
      <c r="AD2" s="89"/>
      <c r="AE2" t="s" s="215">
        <v>32</v>
      </c>
      <c r="AF2" s="210"/>
      <c r="AG2" t="s" s="216">
        <v>210</v>
      </c>
      <c r="AH2" t="s" s="217">
        <v>211</v>
      </c>
      <c r="AI2" t="s" s="218">
        <v>212</v>
      </c>
      <c r="AJ2" t="s" s="219">
        <v>213</v>
      </c>
      <c r="AK2" t="s" s="220">
        <v>214</v>
      </c>
      <c r="AL2" t="s" s="221">
        <v>215</v>
      </c>
      <c r="AM2" t="s" s="222">
        <v>216</v>
      </c>
      <c r="AN2" t="s" s="223">
        <v>217</v>
      </c>
      <c r="AO2" t="s" s="224">
        <v>218</v>
      </c>
      <c r="AP2" t="s" s="225">
        <v>219</v>
      </c>
      <c r="AQ2" t="s" s="226">
        <v>220</v>
      </c>
      <c r="AR2" t="s" s="227">
        <v>221</v>
      </c>
      <c r="AS2" t="s" s="228">
        <v>222</v>
      </c>
      <c r="AT2" t="s" s="229">
        <v>223</v>
      </c>
      <c r="AU2" t="s" s="230">
        <v>224</v>
      </c>
      <c r="AV2" t="s" s="231">
        <v>225</v>
      </c>
      <c r="AW2" t="s" s="232">
        <v>226</v>
      </c>
      <c r="AX2" t="s" s="233">
        <v>227</v>
      </c>
      <c r="AY2" s="234">
        <f>SUM(AY4:AY107)</f>
        <v>0</v>
      </c>
      <c r="AZ2" s="210"/>
      <c r="BA2" s="235">
        <f>SUM(BA4:BA138)</f>
        <v>0</v>
      </c>
      <c r="BB2" s="235">
        <f>SUM(BB4:BB138)</f>
        <v>0</v>
      </c>
      <c r="BC2" s="235">
        <f>SUM(BC4:BC138)</f>
        <v>0</v>
      </c>
      <c r="BD2" s="235">
        <f>SUM(BD4:BD138)</f>
        <v>0</v>
      </c>
      <c r="BE2" s="235">
        <f>SUM(BE4:BE138)</f>
        <v>0</v>
      </c>
      <c r="BF2" s="235">
        <f>SUM(BF4:BF138)</f>
        <v>0</v>
      </c>
      <c r="BG2" s="235">
        <f>SUM(BG4:BG138)</f>
        <v>0</v>
      </c>
      <c r="BH2" s="92"/>
      <c r="BI2" s="93"/>
    </row>
    <row r="3" ht="43" customHeight="1">
      <c r="A3" t="s" s="236">
        <v>228</v>
      </c>
      <c r="B3" s="237"/>
      <c r="C3" s="237"/>
      <c r="D3" s="237"/>
      <c r="E3" s="237"/>
      <c r="F3" s="237"/>
      <c r="G3" s="237"/>
      <c r="H3" s="237"/>
      <c r="I3" s="237"/>
      <c r="J3" s="238"/>
      <c r="K3" s="239"/>
      <c r="L3" s="240"/>
      <c r="M3" s="240"/>
      <c r="N3" s="241"/>
      <c r="O3" s="241"/>
      <c r="P3" s="240"/>
      <c r="Q3" s="240"/>
      <c r="R3" s="240"/>
      <c r="S3" s="240"/>
      <c r="T3" s="240"/>
      <c r="U3" s="240"/>
      <c r="V3" s="242"/>
      <c r="W3" s="240"/>
      <c r="X3" s="240"/>
      <c r="Y3" s="240"/>
      <c r="Z3" s="240"/>
      <c r="AA3" s="240"/>
      <c r="AB3" s="243"/>
      <c r="AC3" s="244"/>
      <c r="AD3" s="245"/>
      <c r="AE3" s="246"/>
      <c r="AF3" t="s" s="213">
        <v>229</v>
      </c>
      <c r="AG3" t="s" s="247">
        <v>230</v>
      </c>
      <c r="AH3" s="248"/>
      <c r="AI3" s="248"/>
      <c r="AJ3" s="248"/>
      <c r="AK3" s="249"/>
      <c r="AL3" s="249"/>
      <c r="AM3" s="248"/>
      <c r="AN3" s="248"/>
      <c r="AO3" s="248"/>
      <c r="AP3" s="248"/>
      <c r="AQ3" s="248"/>
      <c r="AR3" s="248"/>
      <c r="AS3" s="250"/>
      <c r="AT3" s="248"/>
      <c r="AU3" s="248"/>
      <c r="AV3" s="248"/>
      <c r="AW3" s="248"/>
      <c r="AX3" s="248"/>
      <c r="AY3" t="s" s="247">
        <v>231</v>
      </c>
      <c r="AZ3" s="210"/>
      <c r="BA3" s="251"/>
      <c r="BB3" s="251"/>
      <c r="BC3" s="251"/>
      <c r="BD3" s="251"/>
      <c r="BE3" s="251"/>
      <c r="BF3" s="251"/>
      <c r="BG3" s="251"/>
      <c r="BH3" s="92"/>
      <c r="BI3" s="93"/>
    </row>
    <row r="4" ht="85" customHeight="1">
      <c r="A4" t="s" s="252">
        <v>232</v>
      </c>
      <c r="B4" t="s" s="253">
        <v>233</v>
      </c>
      <c r="C4" s="254"/>
      <c r="D4" t="s" s="123">
        <v>234</v>
      </c>
      <c r="E4" t="s" s="255">
        <v>235</v>
      </c>
      <c r="F4" t="s" s="256">
        <v>236</v>
      </c>
      <c r="G4" s="257">
        <v>29</v>
      </c>
      <c r="H4" s="127">
        <v>845076.161688004</v>
      </c>
      <c r="I4" s="128">
        <v>929583.777856804</v>
      </c>
      <c r="J4" s="100">
        <f>I4/0.7</f>
        <v>1327976.82550972</v>
      </c>
      <c r="K4" s="258"/>
      <c r="L4" s="154"/>
      <c r="M4" s="155"/>
      <c r="N4" s="259"/>
      <c r="O4" s="260"/>
      <c r="P4" s="261"/>
      <c r="Q4" s="262"/>
      <c r="R4" s="263"/>
      <c r="S4" s="264"/>
      <c r="T4" s="265"/>
      <c r="U4" s="266"/>
      <c r="V4" s="267"/>
      <c r="W4" s="268"/>
      <c r="X4" s="269"/>
      <c r="Y4" s="270"/>
      <c r="Z4" s="271"/>
      <c r="AA4" s="272"/>
      <c r="AB4" s="147">
        <f>SUM(K4:AA4)</f>
        <v>0</v>
      </c>
      <c r="AC4" s="147">
        <f>AB4*G4</f>
        <v>0</v>
      </c>
      <c r="AD4" s="119">
        <f>H4*AB4</f>
        <v>0</v>
      </c>
      <c r="AE4" s="273">
        <v>32590</v>
      </c>
      <c r="AF4" s="274"/>
      <c r="AG4" s="275">
        <v>59.06</v>
      </c>
      <c r="AH4" s="276">
        <f>K4*G4</f>
        <v>0</v>
      </c>
      <c r="AI4" s="277">
        <f>L4*G4</f>
        <v>0</v>
      </c>
      <c r="AJ4" s="278">
        <f>M4*G4</f>
        <v>0</v>
      </c>
      <c r="AK4" s="279">
        <f>N4*G4</f>
        <v>0</v>
      </c>
      <c r="AL4" s="280">
        <f>O4*G4</f>
        <v>0</v>
      </c>
      <c r="AM4" s="281">
        <f>P4*G4</f>
        <v>0</v>
      </c>
      <c r="AN4" s="282">
        <f>Q4*G4</f>
        <v>0</v>
      </c>
      <c r="AO4" s="283">
        <f>R4*G4</f>
        <v>0</v>
      </c>
      <c r="AP4" s="284">
        <f>S4*G4</f>
        <v>0</v>
      </c>
      <c r="AQ4" s="285">
        <f>T4*G4</f>
        <v>0</v>
      </c>
      <c r="AR4" s="286">
        <f>U4*G4</f>
        <v>0</v>
      </c>
      <c r="AS4" s="287">
        <f>V4*G4</f>
        <v>0</v>
      </c>
      <c r="AT4" s="288">
        <f>W4*G4</f>
        <v>0</v>
      </c>
      <c r="AU4" s="289">
        <f>X4*G4</f>
        <v>0</v>
      </c>
      <c r="AV4" s="290">
        <f>Y4*G4</f>
        <v>0</v>
      </c>
      <c r="AW4" s="291">
        <f>Z4*G4</f>
        <v>0</v>
      </c>
      <c r="AX4" s="292">
        <f>AA4*G4</f>
        <v>0</v>
      </c>
      <c r="AY4" s="275">
        <f>AG4*AB4</f>
        <v>0</v>
      </c>
      <c r="AZ4" s="293"/>
      <c r="BA4" s="294"/>
      <c r="BB4" s="295">
        <f>2*AB4</f>
        <v>0</v>
      </c>
      <c r="BC4" s="295">
        <f>24*AB4</f>
        <v>0</v>
      </c>
      <c r="BD4" s="295">
        <f>3*AB4</f>
        <v>0</v>
      </c>
      <c r="BE4" s="294"/>
      <c r="BF4" s="294"/>
      <c r="BG4" s="294"/>
      <c r="BH4" s="122"/>
      <c r="BI4" s="93"/>
    </row>
    <row r="5" ht="91" customHeight="1">
      <c r="A5" t="s" s="252">
        <v>237</v>
      </c>
      <c r="B5" t="s" s="253">
        <v>238</v>
      </c>
      <c r="C5" s="254"/>
      <c r="D5" t="s" s="123">
        <v>239</v>
      </c>
      <c r="E5" t="s" s="123">
        <v>240</v>
      </c>
      <c r="F5" t="s" s="256">
        <v>241</v>
      </c>
      <c r="G5" s="257">
        <v>4</v>
      </c>
      <c r="H5" s="127">
        <v>88294.1946881094</v>
      </c>
      <c r="I5" s="128">
        <v>97123.6141569203</v>
      </c>
      <c r="J5" s="129">
        <f>I5/0.7</f>
        <v>138748.020224172</v>
      </c>
      <c r="K5" s="258"/>
      <c r="L5" s="154"/>
      <c r="M5" s="155"/>
      <c r="N5" s="259"/>
      <c r="O5" s="260"/>
      <c r="P5" s="261"/>
      <c r="Q5" s="262"/>
      <c r="R5" s="263"/>
      <c r="S5" s="264"/>
      <c r="T5" s="265"/>
      <c r="U5" s="266"/>
      <c r="V5" s="267"/>
      <c r="W5" s="268"/>
      <c r="X5" s="269"/>
      <c r="Y5" s="270"/>
      <c r="Z5" s="271"/>
      <c r="AA5" s="272"/>
      <c r="AB5" s="147">
        <f>SUM(K5:AA5)</f>
        <v>0</v>
      </c>
      <c r="AC5" s="147">
        <f>AB5*G5</f>
        <v>0</v>
      </c>
      <c r="AD5" s="296">
        <f>H5*AB5</f>
        <v>0</v>
      </c>
      <c r="AE5" s="246">
        <v>3313</v>
      </c>
      <c r="AF5" s="297"/>
      <c r="AG5" s="298">
        <v>3.59</v>
      </c>
      <c r="AH5" s="299">
        <f>K5*G5</f>
        <v>0</v>
      </c>
      <c r="AI5" s="300">
        <f>L5*G5</f>
        <v>0</v>
      </c>
      <c r="AJ5" s="301">
        <f>M5*G5</f>
        <v>0</v>
      </c>
      <c r="AK5" s="302">
        <f>N5*G5</f>
        <v>0</v>
      </c>
      <c r="AL5" s="303">
        <f>O5*G5</f>
        <v>0</v>
      </c>
      <c r="AM5" s="304">
        <f>P5*G5</f>
        <v>0</v>
      </c>
      <c r="AN5" s="305">
        <f>Q5*G5</f>
        <v>0</v>
      </c>
      <c r="AO5" s="306">
        <f>R5*G5</f>
        <v>0</v>
      </c>
      <c r="AP5" s="307">
        <f>S5*G5</f>
        <v>0</v>
      </c>
      <c r="AQ5" s="308">
        <f>T5*G5</f>
        <v>0</v>
      </c>
      <c r="AR5" s="309">
        <f>U5*G5</f>
        <v>0</v>
      </c>
      <c r="AS5" s="310">
        <f>V5*G5</f>
        <v>0</v>
      </c>
      <c r="AT5" s="311">
        <f>W5*G5</f>
        <v>0</v>
      </c>
      <c r="AU5" s="312">
        <f>X5*G5</f>
        <v>0</v>
      </c>
      <c r="AV5" s="313">
        <f>Y5*G5</f>
        <v>0</v>
      </c>
      <c r="AW5" s="314">
        <f>Z5*G5</f>
        <v>0</v>
      </c>
      <c r="AX5" s="315">
        <f>AA5*G5</f>
        <v>0</v>
      </c>
      <c r="AY5" s="298">
        <f>AG5*AB5</f>
        <v>0</v>
      </c>
      <c r="AZ5" s="210"/>
      <c r="BA5" s="316"/>
      <c r="BB5" s="316"/>
      <c r="BC5" s="317">
        <f>2*AB5</f>
        <v>0</v>
      </c>
      <c r="BD5" s="317">
        <f>2*AB5</f>
        <v>0</v>
      </c>
      <c r="BE5" s="316"/>
      <c r="BF5" s="316"/>
      <c r="BG5" s="316"/>
      <c r="BH5" s="92"/>
      <c r="BI5" s="93"/>
    </row>
    <row r="6" ht="172" customHeight="1">
      <c r="A6" t="s" s="252">
        <v>242</v>
      </c>
      <c r="B6" t="s" s="253">
        <v>243</v>
      </c>
      <c r="C6" s="254"/>
      <c r="D6" t="s" s="123">
        <v>234</v>
      </c>
      <c r="E6" t="s" s="123">
        <v>244</v>
      </c>
      <c r="F6" t="s" s="256">
        <v>241</v>
      </c>
      <c r="G6" s="257">
        <v>6</v>
      </c>
      <c r="H6" s="127">
        <v>152149.579678363</v>
      </c>
      <c r="I6" s="128">
        <v>167364.537646199</v>
      </c>
      <c r="J6" s="129">
        <f>I6/0.7</f>
        <v>239092.196637427</v>
      </c>
      <c r="K6" s="258"/>
      <c r="L6" s="154"/>
      <c r="M6" s="155"/>
      <c r="N6" s="259"/>
      <c r="O6" s="260"/>
      <c r="P6" s="261"/>
      <c r="Q6" s="262"/>
      <c r="R6" s="263"/>
      <c r="S6" s="264"/>
      <c r="T6" s="265"/>
      <c r="U6" s="266"/>
      <c r="V6" s="267"/>
      <c r="W6" s="268"/>
      <c r="X6" s="269"/>
      <c r="Y6" s="270"/>
      <c r="Z6" s="271"/>
      <c r="AA6" s="272"/>
      <c r="AB6" s="147">
        <f>SUM(K6:AA6)</f>
        <v>0</v>
      </c>
      <c r="AC6" s="147">
        <f>AB6*G6</f>
        <v>0</v>
      </c>
      <c r="AD6" s="296">
        <f>H6*AB6</f>
        <v>0</v>
      </c>
      <c r="AE6" s="246">
        <v>5709</v>
      </c>
      <c r="AF6" s="297"/>
      <c r="AG6" s="298">
        <v>8.19</v>
      </c>
      <c r="AH6" s="299">
        <f>K6*G6</f>
        <v>0</v>
      </c>
      <c r="AI6" s="300">
        <f>L6*G6</f>
        <v>0</v>
      </c>
      <c r="AJ6" s="301">
        <f>M6*G6</f>
        <v>0</v>
      </c>
      <c r="AK6" s="302">
        <f>N6*G6</f>
        <v>0</v>
      </c>
      <c r="AL6" s="303">
        <f>O6*G6</f>
        <v>0</v>
      </c>
      <c r="AM6" s="304">
        <f>P6*G6</f>
        <v>0</v>
      </c>
      <c r="AN6" s="305">
        <f>Q6*G6</f>
        <v>0</v>
      </c>
      <c r="AO6" s="306">
        <f>R6*G6</f>
        <v>0</v>
      </c>
      <c r="AP6" s="307">
        <f>S6*G6</f>
        <v>0</v>
      </c>
      <c r="AQ6" s="308">
        <f>T6*G6</f>
        <v>0</v>
      </c>
      <c r="AR6" s="309">
        <f>U6*G6</f>
        <v>0</v>
      </c>
      <c r="AS6" s="310">
        <f>V6*G6</f>
        <v>0</v>
      </c>
      <c r="AT6" s="311">
        <f>W6*G6</f>
        <v>0</v>
      </c>
      <c r="AU6" s="312">
        <f>X6*G6</f>
        <v>0</v>
      </c>
      <c r="AV6" s="313">
        <f>Y6*G6</f>
        <v>0</v>
      </c>
      <c r="AW6" s="314">
        <f>Z6*G6</f>
        <v>0</v>
      </c>
      <c r="AX6" s="315">
        <f>AA6*G6</f>
        <v>0</v>
      </c>
      <c r="AY6" s="298">
        <f>AG6*AB6</f>
        <v>0</v>
      </c>
      <c r="AZ6" s="210"/>
      <c r="BA6" s="316"/>
      <c r="BB6" s="316"/>
      <c r="BC6" s="317">
        <f>G6*AB6</f>
        <v>0</v>
      </c>
      <c r="BD6" s="316"/>
      <c r="BE6" s="316"/>
      <c r="BF6" s="316"/>
      <c r="BG6" s="316"/>
      <c r="BH6" s="92"/>
      <c r="BI6" s="93"/>
    </row>
    <row r="7" ht="150" customHeight="1">
      <c r="A7" t="s" s="252">
        <v>245</v>
      </c>
      <c r="B7" t="s" s="253">
        <v>246</v>
      </c>
      <c r="C7" s="254"/>
      <c r="D7" t="s" s="123">
        <v>234</v>
      </c>
      <c r="E7" t="s" s="123">
        <v>247</v>
      </c>
      <c r="F7" t="s" s="256">
        <v>241</v>
      </c>
      <c r="G7" s="257">
        <v>12</v>
      </c>
      <c r="H7" s="127">
        <v>311361.628898636</v>
      </c>
      <c r="I7" s="128">
        <v>342497.7917885</v>
      </c>
      <c r="J7" s="129">
        <f>I7/0.7</f>
        <v>489282.559697857</v>
      </c>
      <c r="K7" s="258"/>
      <c r="L7" s="154"/>
      <c r="M7" s="155"/>
      <c r="N7" s="259"/>
      <c r="O7" s="260"/>
      <c r="P7" s="261"/>
      <c r="Q7" s="262"/>
      <c r="R7" s="263"/>
      <c r="S7" s="264"/>
      <c r="T7" s="265"/>
      <c r="U7" s="266"/>
      <c r="V7" s="267"/>
      <c r="W7" s="268"/>
      <c r="X7" s="269"/>
      <c r="Y7" s="270"/>
      <c r="Z7" s="271"/>
      <c r="AA7" s="272"/>
      <c r="AB7" s="147">
        <f>SUM(K7:AA7)</f>
        <v>0</v>
      </c>
      <c r="AC7" s="147">
        <f>AB7*G7</f>
        <v>0</v>
      </c>
      <c r="AD7" s="296">
        <f>H7*AB7</f>
        <v>0</v>
      </c>
      <c r="AE7" s="246">
        <v>11683</v>
      </c>
      <c r="AF7" s="297"/>
      <c r="AG7" s="298">
        <v>17.1</v>
      </c>
      <c r="AH7" s="299">
        <f>K7*G7</f>
        <v>0</v>
      </c>
      <c r="AI7" s="300">
        <f>L7*G7</f>
        <v>0</v>
      </c>
      <c r="AJ7" s="301">
        <f>M7*G7</f>
        <v>0</v>
      </c>
      <c r="AK7" s="302">
        <f>N7*G7</f>
        <v>0</v>
      </c>
      <c r="AL7" s="303">
        <f>O7*G7</f>
        <v>0</v>
      </c>
      <c r="AM7" s="304">
        <f>P7*G7</f>
        <v>0</v>
      </c>
      <c r="AN7" s="305">
        <f>Q7*G7</f>
        <v>0</v>
      </c>
      <c r="AO7" s="306">
        <f>R7*G7</f>
        <v>0</v>
      </c>
      <c r="AP7" s="307">
        <f>S7*G7</f>
        <v>0</v>
      </c>
      <c r="AQ7" s="308">
        <f>T7*G7</f>
        <v>0</v>
      </c>
      <c r="AR7" s="309">
        <f>U7*G7</f>
        <v>0</v>
      </c>
      <c r="AS7" s="310">
        <f>V7*G7</f>
        <v>0</v>
      </c>
      <c r="AT7" s="311">
        <f>W7*G7</f>
        <v>0</v>
      </c>
      <c r="AU7" s="312">
        <f>X7*G7</f>
        <v>0</v>
      </c>
      <c r="AV7" s="313">
        <f>Y7*G7</f>
        <v>0</v>
      </c>
      <c r="AW7" s="314">
        <f>Z7*G7</f>
        <v>0</v>
      </c>
      <c r="AX7" s="315">
        <f>AA7*G7</f>
        <v>0</v>
      </c>
      <c r="AY7" s="298">
        <f>AG7*AB7</f>
        <v>0</v>
      </c>
      <c r="AZ7" s="210"/>
      <c r="BA7" s="316"/>
      <c r="BB7" s="316"/>
      <c r="BC7" s="317">
        <f>8*AB7</f>
        <v>0</v>
      </c>
      <c r="BD7" s="317">
        <f>4*AB7</f>
        <v>0</v>
      </c>
      <c r="BE7" s="316"/>
      <c r="BF7" s="316"/>
      <c r="BG7" s="316"/>
      <c r="BH7" s="92"/>
      <c r="BI7" s="93"/>
    </row>
    <row r="8" ht="121" customHeight="1">
      <c r="A8" t="s" s="252">
        <v>248</v>
      </c>
      <c r="B8" t="s" s="253">
        <v>249</v>
      </c>
      <c r="C8" s="254"/>
      <c r="D8" t="s" s="123">
        <v>80</v>
      </c>
      <c r="E8" t="s" s="255">
        <v>250</v>
      </c>
      <c r="F8" t="s" s="256">
        <v>125</v>
      </c>
      <c r="G8" s="257">
        <v>12</v>
      </c>
      <c r="H8" s="127">
        <v>355042.33674464</v>
      </c>
      <c r="I8" s="128">
        <v>390546.570419104</v>
      </c>
      <c r="J8" s="129">
        <f>I8/0.7</f>
        <v>557923.672027291</v>
      </c>
      <c r="K8" s="258"/>
      <c r="L8" s="154"/>
      <c r="M8" s="155"/>
      <c r="N8" s="259"/>
      <c r="O8" s="260"/>
      <c r="P8" s="261"/>
      <c r="Q8" s="262"/>
      <c r="R8" s="263"/>
      <c r="S8" s="264"/>
      <c r="T8" s="265"/>
      <c r="U8" s="266"/>
      <c r="V8" s="267"/>
      <c r="W8" s="268"/>
      <c r="X8" s="269"/>
      <c r="Y8" s="270"/>
      <c r="Z8" s="271"/>
      <c r="AA8" s="272"/>
      <c r="AB8" s="147">
        <f>SUM(K8:AA8)</f>
        <v>0</v>
      </c>
      <c r="AC8" s="147">
        <f>AB8*G8</f>
        <v>0</v>
      </c>
      <c r="AD8" s="296">
        <f>H8*AB8</f>
        <v>0</v>
      </c>
      <c r="AE8" s="246">
        <v>13322</v>
      </c>
      <c r="AF8" s="297"/>
      <c r="AG8" s="298">
        <v>21.15</v>
      </c>
      <c r="AH8" s="299">
        <f>K8*G8</f>
        <v>0</v>
      </c>
      <c r="AI8" s="300">
        <f>L8*G8</f>
        <v>0</v>
      </c>
      <c r="AJ8" s="301">
        <f>M8*G8</f>
        <v>0</v>
      </c>
      <c r="AK8" s="302">
        <f>N8*G8</f>
        <v>0</v>
      </c>
      <c r="AL8" s="303">
        <f>O8*G8</f>
        <v>0</v>
      </c>
      <c r="AM8" s="304">
        <f>P8*G8</f>
        <v>0</v>
      </c>
      <c r="AN8" s="305">
        <f>Q8*G8</f>
        <v>0</v>
      </c>
      <c r="AO8" s="306">
        <f>R8*G8</f>
        <v>0</v>
      </c>
      <c r="AP8" s="307">
        <f>S8*G8</f>
        <v>0</v>
      </c>
      <c r="AQ8" s="308">
        <f>T8*G8</f>
        <v>0</v>
      </c>
      <c r="AR8" s="309">
        <f>U8*G8</f>
        <v>0</v>
      </c>
      <c r="AS8" s="310">
        <f>V8*G8</f>
        <v>0</v>
      </c>
      <c r="AT8" s="311">
        <f>W8*G8</f>
        <v>0</v>
      </c>
      <c r="AU8" s="312">
        <f>X8*G8</f>
        <v>0</v>
      </c>
      <c r="AV8" s="313">
        <f>Y8*G8</f>
        <v>0</v>
      </c>
      <c r="AW8" s="314">
        <f>Z8*G8</f>
        <v>0</v>
      </c>
      <c r="AX8" s="315">
        <f>AA8*G8</f>
        <v>0</v>
      </c>
      <c r="AY8" s="298">
        <f>AG8*AB8</f>
        <v>0</v>
      </c>
      <c r="AZ8" s="210"/>
      <c r="BA8" s="316"/>
      <c r="BB8" s="316"/>
      <c r="BC8" s="317">
        <f>G8*AB8</f>
        <v>0</v>
      </c>
      <c r="BD8" s="316"/>
      <c r="BE8" s="316"/>
      <c r="BF8" s="316"/>
      <c r="BG8" s="316"/>
      <c r="BH8" s="92"/>
      <c r="BI8" s="93"/>
    </row>
    <row r="9" ht="127" customHeight="1">
      <c r="A9" t="s" s="252">
        <v>251</v>
      </c>
      <c r="B9" t="s" s="253">
        <v>252</v>
      </c>
      <c r="C9" s="254"/>
      <c r="D9" t="s" s="123">
        <v>80</v>
      </c>
      <c r="E9" t="s" s="255">
        <v>253</v>
      </c>
      <c r="F9" t="s" s="256">
        <v>241</v>
      </c>
      <c r="G9" s="257">
        <v>12</v>
      </c>
      <c r="H9" s="127">
        <v>350138.584307993</v>
      </c>
      <c r="I9" s="128">
        <v>385152.442738792</v>
      </c>
      <c r="J9" s="129">
        <f>I9/0.7</f>
        <v>550217.775341131</v>
      </c>
      <c r="K9" s="258"/>
      <c r="L9" s="154"/>
      <c r="M9" s="155"/>
      <c r="N9" s="259"/>
      <c r="O9" s="260"/>
      <c r="P9" s="261"/>
      <c r="Q9" s="262"/>
      <c r="R9" s="263"/>
      <c r="S9" s="264"/>
      <c r="T9" s="265"/>
      <c r="U9" s="266"/>
      <c r="V9" s="267"/>
      <c r="W9" s="268"/>
      <c r="X9" s="269"/>
      <c r="Y9" s="270"/>
      <c r="Z9" s="271"/>
      <c r="AA9" s="272"/>
      <c r="AB9" s="147">
        <f>SUM(K9:AA9)</f>
        <v>0</v>
      </c>
      <c r="AC9" s="147">
        <f>AB9*G9</f>
        <v>0</v>
      </c>
      <c r="AD9" s="296">
        <f>H9*AB9</f>
        <v>0</v>
      </c>
      <c r="AE9" s="246">
        <v>13138</v>
      </c>
      <c r="AF9" s="297"/>
      <c r="AG9" s="298">
        <v>16.96</v>
      </c>
      <c r="AH9" s="299">
        <f>K9*G9</f>
        <v>0</v>
      </c>
      <c r="AI9" s="300">
        <f>L9*G9</f>
        <v>0</v>
      </c>
      <c r="AJ9" s="301">
        <f>M9*G9</f>
        <v>0</v>
      </c>
      <c r="AK9" s="302">
        <f>N9*G9</f>
        <v>0</v>
      </c>
      <c r="AL9" s="303">
        <f>O9*G9</f>
        <v>0</v>
      </c>
      <c r="AM9" s="304">
        <f>P9*G9</f>
        <v>0</v>
      </c>
      <c r="AN9" s="305">
        <f>Q9*G9</f>
        <v>0</v>
      </c>
      <c r="AO9" s="306">
        <f>R9*G9</f>
        <v>0</v>
      </c>
      <c r="AP9" s="307">
        <f>S9*G9</f>
        <v>0</v>
      </c>
      <c r="AQ9" s="308">
        <f>T9*G9</f>
        <v>0</v>
      </c>
      <c r="AR9" s="309">
        <f>U9*G9</f>
        <v>0</v>
      </c>
      <c r="AS9" s="310">
        <f>V9*G9</f>
        <v>0</v>
      </c>
      <c r="AT9" s="311">
        <f>W9*G9</f>
        <v>0</v>
      </c>
      <c r="AU9" s="312">
        <f>X9*G9</f>
        <v>0</v>
      </c>
      <c r="AV9" s="313">
        <f>Y9*G9</f>
        <v>0</v>
      </c>
      <c r="AW9" s="314">
        <f>Z9*G9</f>
        <v>0</v>
      </c>
      <c r="AX9" s="315">
        <f>AA9*G9</f>
        <v>0</v>
      </c>
      <c r="AY9" s="298">
        <f>AG9*AB9</f>
        <v>0</v>
      </c>
      <c r="AZ9" s="210"/>
      <c r="BA9" s="316"/>
      <c r="BB9" s="316"/>
      <c r="BC9" s="317">
        <f>6*AB9</f>
        <v>0</v>
      </c>
      <c r="BD9" s="317">
        <f>6*AB9</f>
        <v>0</v>
      </c>
      <c r="BE9" s="316"/>
      <c r="BF9" s="316"/>
      <c r="BG9" s="316"/>
      <c r="BH9" s="92"/>
      <c r="BI9" s="93"/>
    </row>
    <row r="10" ht="139" customHeight="1">
      <c r="A10" t="s" s="252">
        <v>254</v>
      </c>
      <c r="B10" t="s" s="253">
        <v>255</v>
      </c>
      <c r="C10" s="254"/>
      <c r="D10" t="s" s="123">
        <v>80</v>
      </c>
      <c r="E10" t="s" s="255">
        <v>256</v>
      </c>
      <c r="F10" t="s" s="256">
        <v>241</v>
      </c>
      <c r="G10" s="257">
        <v>14</v>
      </c>
      <c r="H10" s="127">
        <v>403413.590399611</v>
      </c>
      <c r="I10" s="128">
        <v>443754.949439572</v>
      </c>
      <c r="J10" s="129">
        <f>I10/0.7</f>
        <v>633935.642056531</v>
      </c>
      <c r="K10" s="258"/>
      <c r="L10" s="154"/>
      <c r="M10" s="155"/>
      <c r="N10" s="259"/>
      <c r="O10" s="260"/>
      <c r="P10" s="261"/>
      <c r="Q10" s="262"/>
      <c r="R10" s="263"/>
      <c r="S10" s="264"/>
      <c r="T10" s="265"/>
      <c r="U10" s="266"/>
      <c r="V10" s="267"/>
      <c r="W10" s="268"/>
      <c r="X10" s="269"/>
      <c r="Y10" s="270"/>
      <c r="Z10" s="271"/>
      <c r="AA10" s="272"/>
      <c r="AB10" s="147">
        <f>SUM(K10:AA10)</f>
        <v>0</v>
      </c>
      <c r="AC10" s="147">
        <f>AB10*G10</f>
        <v>0</v>
      </c>
      <c r="AD10" s="296">
        <f>H10*AB10</f>
        <v>0</v>
      </c>
      <c r="AE10" s="246">
        <v>15137</v>
      </c>
      <c r="AF10" s="297"/>
      <c r="AG10" s="298">
        <v>19.07</v>
      </c>
      <c r="AH10" s="299">
        <f>K10*G10</f>
        <v>0</v>
      </c>
      <c r="AI10" s="300">
        <f>L10*G10</f>
        <v>0</v>
      </c>
      <c r="AJ10" s="301">
        <f>M10*G10</f>
        <v>0</v>
      </c>
      <c r="AK10" s="302">
        <f>N10*G10</f>
        <v>0</v>
      </c>
      <c r="AL10" s="303">
        <f>O10*G10</f>
        <v>0</v>
      </c>
      <c r="AM10" s="304">
        <f>P10*G10</f>
        <v>0</v>
      </c>
      <c r="AN10" s="305">
        <f>Q10*G10</f>
        <v>0</v>
      </c>
      <c r="AO10" s="306">
        <f>R10*G10</f>
        <v>0</v>
      </c>
      <c r="AP10" s="307">
        <f>S10*G10</f>
        <v>0</v>
      </c>
      <c r="AQ10" s="308">
        <f>T10*G10</f>
        <v>0</v>
      </c>
      <c r="AR10" s="309">
        <f>U10*G10</f>
        <v>0</v>
      </c>
      <c r="AS10" s="310">
        <f>V10*G10</f>
        <v>0</v>
      </c>
      <c r="AT10" s="311">
        <f>W10*G10</f>
        <v>0</v>
      </c>
      <c r="AU10" s="312">
        <f>X10*G10</f>
        <v>0</v>
      </c>
      <c r="AV10" s="313">
        <f>Y10*G10</f>
        <v>0</v>
      </c>
      <c r="AW10" s="314">
        <f>Z10*G10</f>
        <v>0</v>
      </c>
      <c r="AX10" s="315">
        <f>AA10*G10</f>
        <v>0</v>
      </c>
      <c r="AY10" s="298">
        <f>AG10*AB10</f>
        <v>0</v>
      </c>
      <c r="AZ10" s="210"/>
      <c r="BA10" s="316"/>
      <c r="BB10" s="316"/>
      <c r="BC10" s="317">
        <f>7*AB10</f>
        <v>0</v>
      </c>
      <c r="BD10" s="317">
        <f>7*AB10</f>
        <v>0</v>
      </c>
      <c r="BE10" s="316"/>
      <c r="BF10" s="316"/>
      <c r="BG10" s="316"/>
      <c r="BH10" s="92"/>
      <c r="BI10" s="93"/>
    </row>
    <row r="11" ht="126" customHeight="1">
      <c r="A11" t="s" s="252">
        <v>257</v>
      </c>
      <c r="B11" t="s" s="253">
        <v>258</v>
      </c>
      <c r="C11" s="254"/>
      <c r="D11" t="s" s="123">
        <v>259</v>
      </c>
      <c r="E11" t="s" s="255">
        <v>260</v>
      </c>
      <c r="F11" t="s" s="256">
        <v>241</v>
      </c>
      <c r="G11" s="257">
        <v>12</v>
      </c>
      <c r="H11" s="127">
        <v>366422.240497078</v>
      </c>
      <c r="I11" s="128">
        <v>403064.464546786</v>
      </c>
      <c r="J11" s="129">
        <f>I11/0.7</f>
        <v>575806.37792398</v>
      </c>
      <c r="K11" s="258"/>
      <c r="L11" s="154"/>
      <c r="M11" s="155"/>
      <c r="N11" s="259"/>
      <c r="O11" s="260"/>
      <c r="P11" s="261"/>
      <c r="Q11" s="262"/>
      <c r="R11" s="263"/>
      <c r="S11" s="264"/>
      <c r="T11" s="265"/>
      <c r="U11" s="266"/>
      <c r="V11" s="267"/>
      <c r="W11" s="268"/>
      <c r="X11" s="269"/>
      <c r="Y11" s="270"/>
      <c r="Z11" s="271"/>
      <c r="AA11" s="272"/>
      <c r="AB11" s="147">
        <f>SUM(K11:AA11)</f>
        <v>0</v>
      </c>
      <c r="AC11" s="147">
        <f>AB11*G11</f>
        <v>0</v>
      </c>
      <c r="AD11" s="296">
        <f>H11*AB11</f>
        <v>0</v>
      </c>
      <c r="AE11" s="246">
        <v>13749</v>
      </c>
      <c r="AF11" s="297"/>
      <c r="AG11" s="298">
        <v>22.68</v>
      </c>
      <c r="AH11" s="299">
        <f>K11*G11</f>
        <v>0</v>
      </c>
      <c r="AI11" s="300">
        <f>L11*G11</f>
        <v>0</v>
      </c>
      <c r="AJ11" s="301">
        <f>M11*G11</f>
        <v>0</v>
      </c>
      <c r="AK11" s="302">
        <f>N11*G11</f>
        <v>0</v>
      </c>
      <c r="AL11" s="303">
        <f>O11*G11</f>
        <v>0</v>
      </c>
      <c r="AM11" s="304">
        <f>P11*G11</f>
        <v>0</v>
      </c>
      <c r="AN11" s="305">
        <f>Q11*G11</f>
        <v>0</v>
      </c>
      <c r="AO11" s="306">
        <f>R11*G11</f>
        <v>0</v>
      </c>
      <c r="AP11" s="307">
        <f>S11*G11</f>
        <v>0</v>
      </c>
      <c r="AQ11" s="308">
        <f>T11*G11</f>
        <v>0</v>
      </c>
      <c r="AR11" s="309">
        <f>U11*G11</f>
        <v>0</v>
      </c>
      <c r="AS11" s="310">
        <f>V11*G11</f>
        <v>0</v>
      </c>
      <c r="AT11" s="311">
        <f>W11*G11</f>
        <v>0</v>
      </c>
      <c r="AU11" s="312">
        <f>X11*G11</f>
        <v>0</v>
      </c>
      <c r="AV11" s="313">
        <f>Y11*G11</f>
        <v>0</v>
      </c>
      <c r="AW11" s="314">
        <f>Z11*G11</f>
        <v>0</v>
      </c>
      <c r="AX11" s="315">
        <f>AA11*G11</f>
        <v>0</v>
      </c>
      <c r="AY11" s="298">
        <f>AG11*AB11</f>
        <v>0</v>
      </c>
      <c r="AZ11" s="210"/>
      <c r="BA11" s="316"/>
      <c r="BB11" s="316"/>
      <c r="BC11" s="317">
        <f>4*AB11</f>
        <v>0</v>
      </c>
      <c r="BD11" s="317">
        <f>8*AB11</f>
        <v>0</v>
      </c>
      <c r="BE11" s="316"/>
      <c r="BF11" s="316"/>
      <c r="BG11" s="316"/>
      <c r="BH11" s="92"/>
      <c r="BI11" s="93"/>
    </row>
    <row r="12" ht="126" customHeight="1">
      <c r="A12" t="s" s="252">
        <v>261</v>
      </c>
      <c r="B12" t="s" s="253">
        <v>262</v>
      </c>
      <c r="C12" s="254"/>
      <c r="D12" t="s" s="123">
        <v>80</v>
      </c>
      <c r="E12" t="s" s="255">
        <v>263</v>
      </c>
      <c r="F12" t="s" s="256">
        <v>241</v>
      </c>
      <c r="G12" s="257">
        <v>12</v>
      </c>
      <c r="H12" s="127">
        <v>339078.490497078</v>
      </c>
      <c r="I12" s="128">
        <v>372986.339546786</v>
      </c>
      <c r="J12" s="129">
        <f>I12/0.7</f>
        <v>532837.62792398</v>
      </c>
      <c r="K12" s="258"/>
      <c r="L12" s="154"/>
      <c r="M12" s="155"/>
      <c r="N12" s="259"/>
      <c r="O12" s="260"/>
      <c r="P12" s="261"/>
      <c r="Q12" s="262"/>
      <c r="R12" s="263"/>
      <c r="S12" s="264"/>
      <c r="T12" s="265"/>
      <c r="U12" s="266"/>
      <c r="V12" s="267"/>
      <c r="W12" s="268"/>
      <c r="X12" s="269"/>
      <c r="Y12" s="270"/>
      <c r="Z12" s="271"/>
      <c r="AA12" s="272"/>
      <c r="AB12" s="147">
        <f>SUM(K12:AA12)</f>
        <v>0</v>
      </c>
      <c r="AC12" s="147">
        <f>AB12*G12</f>
        <v>0</v>
      </c>
      <c r="AD12" s="296">
        <f>H12*AB12</f>
        <v>0</v>
      </c>
      <c r="AE12" s="246">
        <v>12723</v>
      </c>
      <c r="AF12" s="297"/>
      <c r="AG12" s="298">
        <v>13.95</v>
      </c>
      <c r="AH12" s="299">
        <f>K12*G12</f>
        <v>0</v>
      </c>
      <c r="AI12" s="300">
        <f>L12*G12</f>
        <v>0</v>
      </c>
      <c r="AJ12" s="301">
        <f>M12*G12</f>
        <v>0</v>
      </c>
      <c r="AK12" s="302">
        <f>N12*G12</f>
        <v>0</v>
      </c>
      <c r="AL12" s="303">
        <f>O12*G12</f>
        <v>0</v>
      </c>
      <c r="AM12" s="304">
        <f>P12*G12</f>
        <v>0</v>
      </c>
      <c r="AN12" s="305">
        <f>Q12*G12</f>
        <v>0</v>
      </c>
      <c r="AO12" s="306">
        <f>R12*G12</f>
        <v>0</v>
      </c>
      <c r="AP12" s="307">
        <f>S12*G12</f>
        <v>0</v>
      </c>
      <c r="AQ12" s="308">
        <f>T12*G12</f>
        <v>0</v>
      </c>
      <c r="AR12" s="309">
        <f>U12*G12</f>
        <v>0</v>
      </c>
      <c r="AS12" s="310">
        <f>V12*G12</f>
        <v>0</v>
      </c>
      <c r="AT12" s="311">
        <f>W12*G12</f>
        <v>0</v>
      </c>
      <c r="AU12" s="312">
        <f>X12*G12</f>
        <v>0</v>
      </c>
      <c r="AV12" s="313">
        <f>Y12*G12</f>
        <v>0</v>
      </c>
      <c r="AW12" s="314">
        <f>Z12*G12</f>
        <v>0</v>
      </c>
      <c r="AX12" s="315">
        <f>AA12*G12</f>
        <v>0</v>
      </c>
      <c r="AY12" s="298">
        <f>AG12*AB12</f>
        <v>0</v>
      </c>
      <c r="AZ12" s="210"/>
      <c r="BA12" s="316"/>
      <c r="BB12" s="316"/>
      <c r="BC12" s="317">
        <f>6*AB12</f>
        <v>0</v>
      </c>
      <c r="BD12" s="317">
        <f>6*AB12</f>
        <v>0</v>
      </c>
      <c r="BE12" s="316"/>
      <c r="BF12" s="316"/>
      <c r="BG12" s="316"/>
      <c r="BH12" s="92"/>
      <c r="BI12" s="93"/>
    </row>
    <row r="13" ht="90" customHeight="1">
      <c r="A13" t="s" s="252">
        <v>264</v>
      </c>
      <c r="B13" t="s" s="253">
        <v>265</v>
      </c>
      <c r="C13" s="254"/>
      <c r="D13" t="s" s="123">
        <v>266</v>
      </c>
      <c r="E13" t="s" s="123">
        <v>267</v>
      </c>
      <c r="F13" t="s" s="256">
        <v>125</v>
      </c>
      <c r="G13" s="257">
        <v>4</v>
      </c>
      <c r="H13" s="127">
        <v>118036.519249513</v>
      </c>
      <c r="I13" s="128">
        <v>129840.171174464</v>
      </c>
      <c r="J13" s="129">
        <f>I13/0.7</f>
        <v>185485.958820663</v>
      </c>
      <c r="K13" s="258"/>
      <c r="L13" s="154"/>
      <c r="M13" s="155"/>
      <c r="N13" s="259"/>
      <c r="O13" s="260"/>
      <c r="P13" s="261"/>
      <c r="Q13" s="262"/>
      <c r="R13" s="263"/>
      <c r="S13" s="264"/>
      <c r="T13" s="265"/>
      <c r="U13" s="266"/>
      <c r="V13" s="267"/>
      <c r="W13" s="268"/>
      <c r="X13" s="269"/>
      <c r="Y13" s="270"/>
      <c r="Z13" s="271"/>
      <c r="AA13" s="272"/>
      <c r="AB13" s="147">
        <f>SUM(K13:AA13)</f>
        <v>0</v>
      </c>
      <c r="AC13" s="147">
        <f>AB13*G13</f>
        <v>0</v>
      </c>
      <c r="AD13" s="296">
        <f>H13*AB13</f>
        <v>0</v>
      </c>
      <c r="AE13" s="246">
        <v>4429</v>
      </c>
      <c r="AF13" s="297"/>
      <c r="AG13" s="298">
        <v>9.130000000000001</v>
      </c>
      <c r="AH13" s="299">
        <f>K13*G13</f>
        <v>0</v>
      </c>
      <c r="AI13" s="300">
        <f>L13*G13</f>
        <v>0</v>
      </c>
      <c r="AJ13" s="301">
        <f>M13*G13</f>
        <v>0</v>
      </c>
      <c r="AK13" s="302">
        <f>N13*G13</f>
        <v>0</v>
      </c>
      <c r="AL13" s="303">
        <f>O13*G13</f>
        <v>0</v>
      </c>
      <c r="AM13" s="304">
        <f>P13*G13</f>
        <v>0</v>
      </c>
      <c r="AN13" s="305">
        <f>Q13*G13</f>
        <v>0</v>
      </c>
      <c r="AO13" s="306">
        <f>R13*G13</f>
        <v>0</v>
      </c>
      <c r="AP13" s="307">
        <f>S13*G13</f>
        <v>0</v>
      </c>
      <c r="AQ13" s="308">
        <f>T13*G13</f>
        <v>0</v>
      </c>
      <c r="AR13" s="309">
        <f>U13*G13</f>
        <v>0</v>
      </c>
      <c r="AS13" s="310">
        <f>V13*G13</f>
        <v>0</v>
      </c>
      <c r="AT13" s="311">
        <f>W13*G13</f>
        <v>0</v>
      </c>
      <c r="AU13" s="312">
        <f>X13*G13</f>
        <v>0</v>
      </c>
      <c r="AV13" s="313">
        <f>Y13*G13</f>
        <v>0</v>
      </c>
      <c r="AW13" s="314">
        <f>Z13*G13</f>
        <v>0</v>
      </c>
      <c r="AX13" s="315">
        <f>AA13*G13</f>
        <v>0</v>
      </c>
      <c r="AY13" s="298">
        <f>AG13*AB13</f>
        <v>0</v>
      </c>
      <c r="AZ13" s="210"/>
      <c r="BA13" s="316"/>
      <c r="BB13" s="316"/>
      <c r="BC13" s="317">
        <f>G13*AB13</f>
        <v>0</v>
      </c>
      <c r="BD13" s="316"/>
      <c r="BE13" s="316"/>
      <c r="BF13" s="316"/>
      <c r="BG13" s="316"/>
      <c r="BH13" s="92"/>
      <c r="BI13" s="93"/>
    </row>
    <row r="14" ht="97" customHeight="1">
      <c r="A14" t="s" s="252">
        <v>268</v>
      </c>
      <c r="B14" t="s" s="253">
        <v>269</v>
      </c>
      <c r="C14" s="254"/>
      <c r="D14" t="s" s="123">
        <v>53</v>
      </c>
      <c r="E14" t="s" s="123">
        <v>270</v>
      </c>
      <c r="F14" t="s" s="256">
        <v>271</v>
      </c>
      <c r="G14" s="257">
        <v>5</v>
      </c>
      <c r="H14" s="127">
        <v>128323.739035088</v>
      </c>
      <c r="I14" s="128">
        <v>141156.112938597</v>
      </c>
      <c r="J14" s="129">
        <f>I14/0.7</f>
        <v>201651.589912281</v>
      </c>
      <c r="K14" s="258"/>
      <c r="L14" s="154"/>
      <c r="M14" s="155"/>
      <c r="N14" s="259"/>
      <c r="O14" s="260"/>
      <c r="P14" s="261"/>
      <c r="Q14" s="262"/>
      <c r="R14" s="263"/>
      <c r="S14" s="264"/>
      <c r="T14" s="265"/>
      <c r="U14" s="266"/>
      <c r="V14" s="267"/>
      <c r="W14" s="268"/>
      <c r="X14" s="269"/>
      <c r="Y14" s="270"/>
      <c r="Z14" s="271"/>
      <c r="AA14" s="272"/>
      <c r="AB14" s="147">
        <f>SUM(K14:AA14)</f>
        <v>0</v>
      </c>
      <c r="AC14" s="147">
        <f>AB14*G14</f>
        <v>0</v>
      </c>
      <c r="AD14" s="296">
        <f>H14*AB14</f>
        <v>0</v>
      </c>
      <c r="AE14" s="246">
        <v>4815</v>
      </c>
      <c r="AF14" s="297"/>
      <c r="AG14" s="298">
        <v>8.42</v>
      </c>
      <c r="AH14" s="299">
        <f>K14*G14</f>
        <v>0</v>
      </c>
      <c r="AI14" s="300">
        <f>L14*G14</f>
        <v>0</v>
      </c>
      <c r="AJ14" s="301">
        <f>M14*G14</f>
        <v>0</v>
      </c>
      <c r="AK14" s="302">
        <f>N14*G14</f>
        <v>0</v>
      </c>
      <c r="AL14" s="303">
        <f>O14*G14</f>
        <v>0</v>
      </c>
      <c r="AM14" s="304">
        <f>P14*G14</f>
        <v>0</v>
      </c>
      <c r="AN14" s="305">
        <f>Q14*G14</f>
        <v>0</v>
      </c>
      <c r="AO14" s="306">
        <f>R14*G14</f>
        <v>0</v>
      </c>
      <c r="AP14" s="307">
        <f>S14*G14</f>
        <v>0</v>
      </c>
      <c r="AQ14" s="308">
        <f>T14*G14</f>
        <v>0</v>
      </c>
      <c r="AR14" s="309">
        <f>U14*G14</f>
        <v>0</v>
      </c>
      <c r="AS14" s="310">
        <f>V14*G14</f>
        <v>0</v>
      </c>
      <c r="AT14" s="311">
        <f>W14*G14</f>
        <v>0</v>
      </c>
      <c r="AU14" s="312">
        <f>X14*G14</f>
        <v>0</v>
      </c>
      <c r="AV14" s="313">
        <f>Y14*G14</f>
        <v>0</v>
      </c>
      <c r="AW14" s="314">
        <f>Z14*G14</f>
        <v>0</v>
      </c>
      <c r="AX14" s="315">
        <f>AA14*G14</f>
        <v>0</v>
      </c>
      <c r="AY14" s="298">
        <f>AG14*AB14</f>
        <v>0</v>
      </c>
      <c r="AZ14" s="210"/>
      <c r="BA14" s="316"/>
      <c r="BB14" s="316"/>
      <c r="BC14" s="317">
        <f>G14*AB14</f>
        <v>0</v>
      </c>
      <c r="BD14" s="316"/>
      <c r="BE14" s="316"/>
      <c r="BF14" s="316"/>
      <c r="BG14" s="316"/>
      <c r="BH14" s="92"/>
      <c r="BI14" s="93"/>
    </row>
    <row r="15" ht="97" customHeight="1">
      <c r="A15" t="s" s="252">
        <v>272</v>
      </c>
      <c r="B15" t="s" s="253">
        <v>273</v>
      </c>
      <c r="C15" s="254"/>
      <c r="D15" t="s" s="123">
        <v>274</v>
      </c>
      <c r="E15" t="s" s="123">
        <v>270</v>
      </c>
      <c r="F15" t="s" s="256">
        <v>125</v>
      </c>
      <c r="G15" s="257">
        <v>4</v>
      </c>
      <c r="H15" s="127">
        <v>101113.243177388</v>
      </c>
      <c r="I15" s="128">
        <v>111224.567495127</v>
      </c>
      <c r="J15" s="129">
        <f>I15/0.7</f>
        <v>158892.239278753</v>
      </c>
      <c r="K15" s="258"/>
      <c r="L15" s="154"/>
      <c r="M15" s="155"/>
      <c r="N15" s="259"/>
      <c r="O15" s="260"/>
      <c r="P15" s="261"/>
      <c r="Q15" s="262"/>
      <c r="R15" s="263"/>
      <c r="S15" s="264"/>
      <c r="T15" s="265"/>
      <c r="U15" s="266"/>
      <c r="V15" s="267"/>
      <c r="W15" s="268"/>
      <c r="X15" s="269"/>
      <c r="Y15" s="270"/>
      <c r="Z15" s="271"/>
      <c r="AA15" s="272"/>
      <c r="AB15" s="147">
        <f>SUM(K15:AA15)</f>
        <v>0</v>
      </c>
      <c r="AC15" s="147">
        <f>AB15*G15</f>
        <v>0</v>
      </c>
      <c r="AD15" s="296">
        <f>H15*AB15</f>
        <v>0</v>
      </c>
      <c r="AE15" s="318">
        <v>3794</v>
      </c>
      <c r="AF15" s="297"/>
      <c r="AG15" s="298">
        <v>6.95</v>
      </c>
      <c r="AH15" s="299">
        <f>K15*G15</f>
        <v>0</v>
      </c>
      <c r="AI15" s="300">
        <f>L15*G15</f>
        <v>0</v>
      </c>
      <c r="AJ15" s="301">
        <f>M15*G15</f>
        <v>0</v>
      </c>
      <c r="AK15" s="302">
        <f>N15*G15</f>
        <v>0</v>
      </c>
      <c r="AL15" s="303">
        <f>O15*G15</f>
        <v>0</v>
      </c>
      <c r="AM15" s="304">
        <f>P15*G15</f>
        <v>0</v>
      </c>
      <c r="AN15" s="305">
        <f>Q15*G15</f>
        <v>0</v>
      </c>
      <c r="AO15" s="306">
        <f>R15*G15</f>
        <v>0</v>
      </c>
      <c r="AP15" s="307">
        <f>S15*G15</f>
        <v>0</v>
      </c>
      <c r="AQ15" s="308">
        <f>T15*G15</f>
        <v>0</v>
      </c>
      <c r="AR15" s="309">
        <f>U15*G15</f>
        <v>0</v>
      </c>
      <c r="AS15" s="310">
        <f>V15*G15</f>
        <v>0</v>
      </c>
      <c r="AT15" s="311">
        <f>W15*G15</f>
        <v>0</v>
      </c>
      <c r="AU15" s="312">
        <f>X15*G15</f>
        <v>0</v>
      </c>
      <c r="AV15" s="313">
        <f>Y15*G15</f>
        <v>0</v>
      </c>
      <c r="AW15" s="314">
        <f>Z15*G15</f>
        <v>0</v>
      </c>
      <c r="AX15" s="315">
        <f>AA15*G15</f>
        <v>0</v>
      </c>
      <c r="AY15" s="298">
        <f>AG15*AB15</f>
        <v>0</v>
      </c>
      <c r="AZ15" s="210"/>
      <c r="BA15" s="316"/>
      <c r="BB15" s="316"/>
      <c r="BC15" s="317">
        <f>G15*AB15</f>
        <v>0</v>
      </c>
      <c r="BD15" s="316"/>
      <c r="BE15" s="316"/>
      <c r="BF15" s="316"/>
      <c r="BG15" s="316"/>
      <c r="BH15" s="92"/>
      <c r="BI15" s="93"/>
    </row>
    <row r="16" ht="24" customHeight="1">
      <c r="A16" t="s" s="319">
        <v>275</v>
      </c>
      <c r="B16" s="320"/>
      <c r="C16" s="320"/>
      <c r="D16" s="320"/>
      <c r="E16" s="320"/>
      <c r="F16" s="320"/>
      <c r="G16" s="320"/>
      <c r="H16" s="320"/>
      <c r="I16" s="320"/>
      <c r="J16" s="321"/>
      <c r="K16" s="322"/>
      <c r="L16" s="322"/>
      <c r="M16" s="322"/>
      <c r="N16" s="323"/>
      <c r="O16" s="323"/>
      <c r="P16" s="322"/>
      <c r="Q16" s="322"/>
      <c r="R16" s="322"/>
      <c r="S16" s="322"/>
      <c r="T16" s="322"/>
      <c r="U16" s="322"/>
      <c r="V16" s="324"/>
      <c r="W16" s="322"/>
      <c r="X16" s="322"/>
      <c r="Y16" s="322"/>
      <c r="Z16" s="322"/>
      <c r="AA16" s="322"/>
      <c r="AB16" s="322"/>
      <c r="AC16" s="322"/>
      <c r="AD16" s="325"/>
      <c r="AE16" s="326"/>
      <c r="AF16" s="210"/>
      <c r="AG16" s="327"/>
      <c r="AH16" s="328">
        <f>K16*G16</f>
        <v>0</v>
      </c>
      <c r="AI16" s="300">
        <f>L16*G16</f>
        <v>0</v>
      </c>
      <c r="AJ16" s="301">
        <f>M16*G16</f>
        <v>0</v>
      </c>
      <c r="AK16" s="329">
        <f>N16*G16</f>
        <v>0</v>
      </c>
      <c r="AL16" s="330">
        <f>O16*G16</f>
        <v>0</v>
      </c>
      <c r="AM16" s="331">
        <f>P16*G16</f>
        <v>0</v>
      </c>
      <c r="AN16" s="332">
        <f>Q16*G16</f>
        <v>0</v>
      </c>
      <c r="AO16" s="333">
        <f>R16*G16</f>
        <v>0</v>
      </c>
      <c r="AP16" s="334">
        <f>S16*G16</f>
        <v>0</v>
      </c>
      <c r="AQ16" s="335">
        <f>T16*G16</f>
        <v>0</v>
      </c>
      <c r="AR16" s="336">
        <f>U16*G16</f>
        <v>0</v>
      </c>
      <c r="AS16" s="337">
        <f>V16*G16</f>
        <v>0</v>
      </c>
      <c r="AT16" s="338">
        <f>W16*G16</f>
        <v>0</v>
      </c>
      <c r="AU16" s="339">
        <f>X16*G16</f>
        <v>0</v>
      </c>
      <c r="AV16" s="313">
        <f>Y16*G16</f>
        <v>0</v>
      </c>
      <c r="AW16" s="340">
        <f>Z16*G16</f>
        <v>0</v>
      </c>
      <c r="AX16" s="341">
        <f>AA16*G16</f>
        <v>0</v>
      </c>
      <c r="AY16" s="342">
        <f>AG16*AB16</f>
        <v>0</v>
      </c>
      <c r="AZ16" s="210"/>
      <c r="BA16" s="316"/>
      <c r="BB16" s="316"/>
      <c r="BC16" s="316"/>
      <c r="BD16" s="316"/>
      <c r="BE16" s="316"/>
      <c r="BF16" s="316"/>
      <c r="BG16" s="316"/>
      <c r="BH16" s="92"/>
      <c r="BI16" s="93"/>
    </row>
    <row r="17" ht="29" customHeight="1">
      <c r="A17" t="s" s="343">
        <v>276</v>
      </c>
      <c r="B17" s="344"/>
      <c r="C17" s="344"/>
      <c r="D17" s="344"/>
      <c r="E17" s="344"/>
      <c r="F17" s="344"/>
      <c r="G17" s="344"/>
      <c r="H17" s="344"/>
      <c r="I17" s="344"/>
      <c r="J17" s="344"/>
      <c r="K17" s="345"/>
      <c r="L17" s="346"/>
      <c r="M17" s="347"/>
      <c r="N17" s="348"/>
      <c r="O17" s="349"/>
      <c r="P17" s="347"/>
      <c r="Q17" s="347"/>
      <c r="R17" s="347"/>
      <c r="S17" s="347"/>
      <c r="T17" s="347"/>
      <c r="U17" s="347"/>
      <c r="V17" s="350"/>
      <c r="W17" s="347"/>
      <c r="X17" s="347"/>
      <c r="Y17" s="347"/>
      <c r="Z17" s="347"/>
      <c r="AA17" s="347"/>
      <c r="AB17" s="347"/>
      <c r="AC17" s="347"/>
      <c r="AD17" s="351"/>
      <c r="AE17" s="352"/>
      <c r="AF17" t="s" s="213">
        <v>202</v>
      </c>
      <c r="AG17" s="251"/>
      <c r="AH17" s="251"/>
      <c r="AI17" s="251"/>
      <c r="AJ17" s="251"/>
      <c r="AK17" s="251"/>
      <c r="AL17" s="251"/>
      <c r="AM17" s="251"/>
      <c r="AN17" s="251"/>
      <c r="AO17" s="251"/>
      <c r="AP17" s="251"/>
      <c r="AQ17" s="251"/>
      <c r="AR17" s="251"/>
      <c r="AS17" s="251"/>
      <c r="AT17" s="251"/>
      <c r="AU17" s="251"/>
      <c r="AV17" s="251"/>
      <c r="AW17" s="251"/>
      <c r="AX17" s="251"/>
      <c r="AY17" s="251"/>
      <c r="AZ17" s="210"/>
      <c r="BA17" s="251"/>
      <c r="BB17" s="251"/>
      <c r="BC17" s="251"/>
      <c r="BD17" s="251"/>
      <c r="BE17" s="251"/>
      <c r="BF17" s="251"/>
      <c r="BG17" s="251"/>
      <c r="BH17" s="92"/>
      <c r="BI17" s="93"/>
    </row>
    <row r="18" ht="64" customHeight="1">
      <c r="A18" t="s" s="252">
        <v>277</v>
      </c>
      <c r="B18" t="s" s="353">
        <v>278</v>
      </c>
      <c r="C18" s="354"/>
      <c r="D18" t="s" s="255">
        <v>239</v>
      </c>
      <c r="E18" t="s" s="355">
        <v>279</v>
      </c>
      <c r="F18" t="s" s="152">
        <v>54</v>
      </c>
      <c r="G18" s="257">
        <v>1</v>
      </c>
      <c r="H18" s="127">
        <v>20888.1578947369</v>
      </c>
      <c r="I18" s="128">
        <v>22976.9736842106</v>
      </c>
      <c r="J18" s="129">
        <f>I18/0.7</f>
        <v>32824.2481203009</v>
      </c>
      <c r="K18" s="356"/>
      <c r="L18" s="154"/>
      <c r="M18" s="155"/>
      <c r="N18" s="357"/>
      <c r="O18" s="260"/>
      <c r="P18" s="261"/>
      <c r="Q18" s="262"/>
      <c r="R18" s="263"/>
      <c r="S18" s="264"/>
      <c r="T18" s="265"/>
      <c r="U18" s="266"/>
      <c r="V18" s="267"/>
      <c r="W18" s="268"/>
      <c r="X18" s="269"/>
      <c r="Y18" s="270"/>
      <c r="Z18" s="271"/>
      <c r="AA18" s="272"/>
      <c r="AB18" s="147">
        <f>SUM(K18:AA18)</f>
        <v>0</v>
      </c>
      <c r="AC18" s="147">
        <f>AB18*G18</f>
        <v>0</v>
      </c>
      <c r="AD18" s="119">
        <f>H18*AB18</f>
        <v>0</v>
      </c>
      <c r="AE18" s="273">
        <v>762</v>
      </c>
      <c r="AF18" s="358">
        <v>0.07099999999999999</v>
      </c>
      <c r="AG18" s="275">
        <v>0.71</v>
      </c>
      <c r="AH18" s="276">
        <f>K18*G18</f>
        <v>0</v>
      </c>
      <c r="AI18" s="277">
        <f>L18*G18</f>
        <v>0</v>
      </c>
      <c r="AJ18" s="278">
        <f>M18*G18</f>
        <v>0</v>
      </c>
      <c r="AK18" s="279">
        <f>N18*G18</f>
        <v>0</v>
      </c>
      <c r="AL18" s="280">
        <f>O18*G18</f>
        <v>0</v>
      </c>
      <c r="AM18" s="281">
        <f>P18*G18</f>
        <v>0</v>
      </c>
      <c r="AN18" s="282">
        <f>Q18*G18</f>
        <v>0</v>
      </c>
      <c r="AO18" s="283">
        <f>R18*G18</f>
        <v>0</v>
      </c>
      <c r="AP18" s="284">
        <f>S18*G18</f>
        <v>0</v>
      </c>
      <c r="AQ18" s="285">
        <f>T18*G18</f>
        <v>0</v>
      </c>
      <c r="AR18" s="286">
        <f>U18*G18</f>
        <v>0</v>
      </c>
      <c r="AS18" s="287">
        <f>V18*G18</f>
        <v>0</v>
      </c>
      <c r="AT18" s="288">
        <f>W18*G18</f>
        <v>0</v>
      </c>
      <c r="AU18" s="289">
        <f>X18*G18</f>
        <v>0</v>
      </c>
      <c r="AV18" s="290">
        <f>Y18*G18</f>
        <v>0</v>
      </c>
      <c r="AW18" s="291">
        <f>Z18*G18</f>
        <v>0</v>
      </c>
      <c r="AX18" s="292">
        <f>AA18*G18</f>
        <v>0</v>
      </c>
      <c r="AY18" s="275">
        <f>AG18*AB18</f>
        <v>0</v>
      </c>
      <c r="AZ18" s="293"/>
      <c r="BA18" s="294"/>
      <c r="BB18" s="294"/>
      <c r="BC18" s="294"/>
      <c r="BD18" s="295">
        <f>AB18</f>
        <v>0</v>
      </c>
      <c r="BE18" s="294"/>
      <c r="BF18" s="294"/>
      <c r="BG18" s="294"/>
      <c r="BH18" s="122"/>
      <c r="BI18" s="93"/>
    </row>
    <row r="19" ht="70" customHeight="1">
      <c r="A19" t="s" s="252">
        <v>280</v>
      </c>
      <c r="B19" t="s" s="353">
        <v>281</v>
      </c>
      <c r="C19" s="354"/>
      <c r="D19" t="s" s="255">
        <v>239</v>
      </c>
      <c r="E19" t="s" s="355">
        <v>282</v>
      </c>
      <c r="F19" t="s" s="152">
        <v>54</v>
      </c>
      <c r="G19" s="257">
        <v>1</v>
      </c>
      <c r="H19" s="127">
        <v>20833.3333333333</v>
      </c>
      <c r="I19" s="128">
        <v>22916.6666666666</v>
      </c>
      <c r="J19" s="129">
        <f>I19/0.7</f>
        <v>32738.0952380951</v>
      </c>
      <c r="K19" s="258"/>
      <c r="L19" s="154"/>
      <c r="M19" s="155"/>
      <c r="N19" s="259"/>
      <c r="O19" s="260"/>
      <c r="P19" s="261"/>
      <c r="Q19" s="262"/>
      <c r="R19" s="263"/>
      <c r="S19" s="264"/>
      <c r="T19" s="265"/>
      <c r="U19" s="266"/>
      <c r="V19" s="267"/>
      <c r="W19" s="268"/>
      <c r="X19" s="269"/>
      <c r="Y19" s="270"/>
      <c r="Z19" s="271"/>
      <c r="AA19" s="272"/>
      <c r="AB19" s="147">
        <f>SUM(K19:AA19)</f>
        <v>0</v>
      </c>
      <c r="AC19" s="147">
        <f>AB19*G19</f>
        <v>0</v>
      </c>
      <c r="AD19" s="119">
        <f>H19*AB19</f>
        <v>0</v>
      </c>
      <c r="AE19" s="273">
        <v>760</v>
      </c>
      <c r="AF19" s="358">
        <v>0.07000000000000001</v>
      </c>
      <c r="AG19" s="275">
        <v>0.71</v>
      </c>
      <c r="AH19" s="276">
        <f>K19*G19</f>
        <v>0</v>
      </c>
      <c r="AI19" s="277">
        <f>L19*G19</f>
        <v>0</v>
      </c>
      <c r="AJ19" s="278">
        <f>M19*G19</f>
        <v>0</v>
      </c>
      <c r="AK19" s="279">
        <f>N19*G19</f>
        <v>0</v>
      </c>
      <c r="AL19" s="280">
        <f>O19*G19</f>
        <v>0</v>
      </c>
      <c r="AM19" s="281">
        <f>P19*G19</f>
        <v>0</v>
      </c>
      <c r="AN19" s="282">
        <f>Q19*G19</f>
        <v>0</v>
      </c>
      <c r="AO19" s="283">
        <f>R19*G19</f>
        <v>0</v>
      </c>
      <c r="AP19" s="284">
        <f>S19*G19</f>
        <v>0</v>
      </c>
      <c r="AQ19" s="285">
        <f>T19*G19</f>
        <v>0</v>
      </c>
      <c r="AR19" s="286">
        <f>U19*G19</f>
        <v>0</v>
      </c>
      <c r="AS19" s="287">
        <f>V19*G19</f>
        <v>0</v>
      </c>
      <c r="AT19" s="288">
        <f>W19*G19</f>
        <v>0</v>
      </c>
      <c r="AU19" s="289">
        <f>X19*G19</f>
        <v>0</v>
      </c>
      <c r="AV19" s="290">
        <f>Y19*G19</f>
        <v>0</v>
      </c>
      <c r="AW19" s="291">
        <f>Z19*G19</f>
        <v>0</v>
      </c>
      <c r="AX19" s="292">
        <f>AA19*G19</f>
        <v>0</v>
      </c>
      <c r="AY19" s="275">
        <f>AG19*AB19</f>
        <v>0</v>
      </c>
      <c r="AZ19" s="293"/>
      <c r="BA19" s="294"/>
      <c r="BB19" s="294"/>
      <c r="BC19" s="294"/>
      <c r="BD19" s="295">
        <f>AB19</f>
        <v>0</v>
      </c>
      <c r="BE19" s="294"/>
      <c r="BF19" s="294"/>
      <c r="BG19" s="294"/>
      <c r="BH19" s="122"/>
      <c r="BI19" s="93"/>
    </row>
    <row r="20" ht="66" customHeight="1">
      <c r="A20" t="s" s="252">
        <v>283</v>
      </c>
      <c r="B20" t="s" s="353">
        <v>284</v>
      </c>
      <c r="C20" s="354"/>
      <c r="D20" t="s" s="255">
        <v>239</v>
      </c>
      <c r="E20" t="s" s="355">
        <v>285</v>
      </c>
      <c r="F20" t="s" s="152">
        <v>125</v>
      </c>
      <c r="G20" s="257">
        <v>1</v>
      </c>
      <c r="H20" s="127">
        <v>23985.7456140351</v>
      </c>
      <c r="I20" s="128">
        <v>26384.3201754386</v>
      </c>
      <c r="J20" s="129">
        <f>I20/0.7</f>
        <v>37691.8859649123</v>
      </c>
      <c r="K20" s="258"/>
      <c r="L20" s="154"/>
      <c r="M20" s="155"/>
      <c r="N20" s="259"/>
      <c r="O20" s="260"/>
      <c r="P20" s="261"/>
      <c r="Q20" s="262"/>
      <c r="R20" s="263"/>
      <c r="S20" s="264"/>
      <c r="T20" s="265"/>
      <c r="U20" s="266"/>
      <c r="V20" s="267"/>
      <c r="W20" s="268"/>
      <c r="X20" s="269"/>
      <c r="Y20" s="270"/>
      <c r="Z20" s="271"/>
      <c r="AA20" s="272"/>
      <c r="AB20" s="147">
        <f>SUM(K20:AA20)</f>
        <v>0</v>
      </c>
      <c r="AC20" s="147">
        <f>AB20*G20</f>
        <v>0</v>
      </c>
      <c r="AD20" s="119">
        <f>H20*AB20</f>
        <v>0</v>
      </c>
      <c r="AE20" s="273">
        <v>875</v>
      </c>
      <c r="AF20" s="358">
        <v>0.124</v>
      </c>
      <c r="AG20" s="275">
        <v>1.02</v>
      </c>
      <c r="AH20" s="276">
        <f>K20*G20</f>
        <v>0</v>
      </c>
      <c r="AI20" s="277">
        <f>L20*G20</f>
        <v>0</v>
      </c>
      <c r="AJ20" s="278">
        <f>M20*G20</f>
        <v>0</v>
      </c>
      <c r="AK20" s="279">
        <f>N20*G20</f>
        <v>0</v>
      </c>
      <c r="AL20" s="280">
        <f>O20*G20</f>
        <v>0</v>
      </c>
      <c r="AM20" s="281">
        <f>P20*G20</f>
        <v>0</v>
      </c>
      <c r="AN20" s="282">
        <f>Q20*G20</f>
        <v>0</v>
      </c>
      <c r="AO20" s="283">
        <f>R20*G20</f>
        <v>0</v>
      </c>
      <c r="AP20" s="284">
        <f>S20*G20</f>
        <v>0</v>
      </c>
      <c r="AQ20" s="285">
        <f>T20*G20</f>
        <v>0</v>
      </c>
      <c r="AR20" s="286">
        <f>U20*G20</f>
        <v>0</v>
      </c>
      <c r="AS20" s="287">
        <f>V20*G20</f>
        <v>0</v>
      </c>
      <c r="AT20" s="288">
        <f>W20*G20</f>
        <v>0</v>
      </c>
      <c r="AU20" s="289">
        <f>X20*G20</f>
        <v>0</v>
      </c>
      <c r="AV20" s="290">
        <f>Y20*G20</f>
        <v>0</v>
      </c>
      <c r="AW20" s="291">
        <f>Z20*G20</f>
        <v>0</v>
      </c>
      <c r="AX20" s="292">
        <f>AA20*G20</f>
        <v>0</v>
      </c>
      <c r="AY20" s="275">
        <f>AG20*AB20</f>
        <v>0</v>
      </c>
      <c r="AZ20" s="293"/>
      <c r="BA20" s="294"/>
      <c r="BB20" s="294"/>
      <c r="BC20" s="295">
        <f>AB20</f>
        <v>0</v>
      </c>
      <c r="BD20" s="294"/>
      <c r="BE20" s="294"/>
      <c r="BF20" s="294"/>
      <c r="BG20" s="294"/>
      <c r="BH20" s="122"/>
      <c r="BI20" s="93"/>
    </row>
    <row r="21" ht="71" customHeight="1">
      <c r="A21" t="s" s="252">
        <v>286</v>
      </c>
      <c r="B21" t="s" s="353">
        <v>287</v>
      </c>
      <c r="C21" s="354"/>
      <c r="D21" t="s" s="255">
        <v>239</v>
      </c>
      <c r="E21" t="s" s="355">
        <v>288</v>
      </c>
      <c r="F21" t="s" s="152">
        <v>125</v>
      </c>
      <c r="G21" s="257">
        <v>1</v>
      </c>
      <c r="H21" s="127">
        <v>25109.649122807</v>
      </c>
      <c r="I21" s="128">
        <v>27620.6140350877</v>
      </c>
      <c r="J21" s="129">
        <f>I21/0.7</f>
        <v>39458.0200501253</v>
      </c>
      <c r="K21" s="258"/>
      <c r="L21" s="154"/>
      <c r="M21" s="155"/>
      <c r="N21" s="259"/>
      <c r="O21" s="260"/>
      <c r="P21" s="261"/>
      <c r="Q21" s="262"/>
      <c r="R21" s="263"/>
      <c r="S21" s="264"/>
      <c r="T21" s="265"/>
      <c r="U21" s="266"/>
      <c r="V21" s="267"/>
      <c r="W21" s="268"/>
      <c r="X21" s="269"/>
      <c r="Y21" s="270"/>
      <c r="Z21" s="271"/>
      <c r="AA21" s="272"/>
      <c r="AB21" s="147">
        <f>SUM(K21:AA21)</f>
        <v>0</v>
      </c>
      <c r="AC21" s="147">
        <f>AB21*G21</f>
        <v>0</v>
      </c>
      <c r="AD21" s="119">
        <f>H21*AB21</f>
        <v>0</v>
      </c>
      <c r="AE21" s="273">
        <v>916</v>
      </c>
      <c r="AF21" s="358">
        <v>0.146</v>
      </c>
      <c r="AG21" s="275">
        <v>1.15</v>
      </c>
      <c r="AH21" s="276">
        <f>K21*G21</f>
        <v>0</v>
      </c>
      <c r="AI21" s="277">
        <f>L21*G21</f>
        <v>0</v>
      </c>
      <c r="AJ21" s="278">
        <f>M21*G21</f>
        <v>0</v>
      </c>
      <c r="AK21" s="279">
        <f>N21*G21</f>
        <v>0</v>
      </c>
      <c r="AL21" s="280">
        <f>O21*G21</f>
        <v>0</v>
      </c>
      <c r="AM21" s="281">
        <f>P21*G21</f>
        <v>0</v>
      </c>
      <c r="AN21" s="282">
        <f>Q21*G21</f>
        <v>0</v>
      </c>
      <c r="AO21" s="283">
        <f>R21*G21</f>
        <v>0</v>
      </c>
      <c r="AP21" s="284">
        <f>S21*G21</f>
        <v>0</v>
      </c>
      <c r="AQ21" s="285">
        <f>T21*G21</f>
        <v>0</v>
      </c>
      <c r="AR21" s="286">
        <f>U21*G21</f>
        <v>0</v>
      </c>
      <c r="AS21" s="287">
        <f>V21*G21</f>
        <v>0</v>
      </c>
      <c r="AT21" s="288">
        <f>W21*G21</f>
        <v>0</v>
      </c>
      <c r="AU21" s="289">
        <f>X21*G21</f>
        <v>0</v>
      </c>
      <c r="AV21" s="290">
        <f>Y21*G21</f>
        <v>0</v>
      </c>
      <c r="AW21" s="291">
        <f>Z21*G21</f>
        <v>0</v>
      </c>
      <c r="AX21" s="292">
        <f>AA21*G21</f>
        <v>0</v>
      </c>
      <c r="AY21" s="275">
        <f>AG21*AB21</f>
        <v>0</v>
      </c>
      <c r="AZ21" s="293"/>
      <c r="BA21" s="294"/>
      <c r="BB21" s="294"/>
      <c r="BC21" s="295">
        <f>AB21</f>
        <v>0</v>
      </c>
      <c r="BD21" s="294"/>
      <c r="BE21" s="294"/>
      <c r="BF21" s="294"/>
      <c r="BG21" s="294"/>
      <c r="BH21" s="122"/>
      <c r="BI21" s="93"/>
    </row>
    <row r="22" ht="88" customHeight="1">
      <c r="A22" t="s" s="252">
        <v>289</v>
      </c>
      <c r="B22" t="s" s="353">
        <v>290</v>
      </c>
      <c r="C22" s="354"/>
      <c r="D22" t="s" s="255">
        <v>291</v>
      </c>
      <c r="E22" t="s" s="355">
        <v>292</v>
      </c>
      <c r="F22" t="s" s="152">
        <v>125</v>
      </c>
      <c r="G22" s="257">
        <v>1</v>
      </c>
      <c r="H22" s="127">
        <v>24451.7543859649</v>
      </c>
      <c r="I22" s="128">
        <v>26896.9298245614</v>
      </c>
      <c r="J22" s="129">
        <f>I22/0.7</f>
        <v>38424.1854636591</v>
      </c>
      <c r="K22" s="258"/>
      <c r="L22" s="154"/>
      <c r="M22" s="155"/>
      <c r="N22" s="259"/>
      <c r="O22" s="260"/>
      <c r="P22" s="261"/>
      <c r="Q22" s="262"/>
      <c r="R22" s="263"/>
      <c r="S22" s="264"/>
      <c r="T22" s="265"/>
      <c r="U22" s="266"/>
      <c r="V22" s="267"/>
      <c r="W22" s="268"/>
      <c r="X22" s="269"/>
      <c r="Y22" s="270"/>
      <c r="Z22" s="271"/>
      <c r="AA22" s="272"/>
      <c r="AB22" s="147">
        <f>SUM(K22:AA22)</f>
        <v>0</v>
      </c>
      <c r="AC22" s="147">
        <f>AB22*G22</f>
        <v>0</v>
      </c>
      <c r="AD22" s="119">
        <f>H22*AB22</f>
        <v>0</v>
      </c>
      <c r="AE22" s="273">
        <v>892</v>
      </c>
      <c r="AF22" s="358">
        <v>0.135</v>
      </c>
      <c r="AG22" s="275">
        <v>1.09</v>
      </c>
      <c r="AH22" s="276">
        <f>K22*G22</f>
        <v>0</v>
      </c>
      <c r="AI22" s="277">
        <f>L22*G22</f>
        <v>0</v>
      </c>
      <c r="AJ22" s="278">
        <f>M22*G22</f>
        <v>0</v>
      </c>
      <c r="AK22" s="279">
        <f>N22*G22</f>
        <v>0</v>
      </c>
      <c r="AL22" s="280">
        <f>O22*G22</f>
        <v>0</v>
      </c>
      <c r="AM22" s="281">
        <f>P22*G22</f>
        <v>0</v>
      </c>
      <c r="AN22" s="282">
        <f>Q22*G22</f>
        <v>0</v>
      </c>
      <c r="AO22" s="283">
        <f>R22*G22</f>
        <v>0</v>
      </c>
      <c r="AP22" s="284">
        <f>S22*G22</f>
        <v>0</v>
      </c>
      <c r="AQ22" s="285">
        <f>T22*G22</f>
        <v>0</v>
      </c>
      <c r="AR22" s="286">
        <f>U22*G22</f>
        <v>0</v>
      </c>
      <c r="AS22" s="287">
        <f>V22*G22</f>
        <v>0</v>
      </c>
      <c r="AT22" s="288">
        <f>W22*G22</f>
        <v>0</v>
      </c>
      <c r="AU22" s="289">
        <f>X22*G22</f>
        <v>0</v>
      </c>
      <c r="AV22" s="290">
        <f>Y22*G22</f>
        <v>0</v>
      </c>
      <c r="AW22" s="291">
        <f>Z22*G22</f>
        <v>0</v>
      </c>
      <c r="AX22" s="292">
        <f>AA22*G22</f>
        <v>0</v>
      </c>
      <c r="AY22" s="275">
        <f>AG22*AB22</f>
        <v>0</v>
      </c>
      <c r="AZ22" s="293"/>
      <c r="BA22" s="294"/>
      <c r="BB22" s="294"/>
      <c r="BC22" s="295">
        <f>AB22</f>
        <v>0</v>
      </c>
      <c r="BD22" s="294"/>
      <c r="BE22" s="294"/>
      <c r="BF22" s="294"/>
      <c r="BG22" s="294"/>
      <c r="BH22" s="122"/>
      <c r="BI22" s="93"/>
    </row>
    <row r="23" ht="81" customHeight="1">
      <c r="A23" t="s" s="252">
        <v>293</v>
      </c>
      <c r="B23" t="s" s="353">
        <v>294</v>
      </c>
      <c r="C23" s="354"/>
      <c r="D23" t="s" s="255">
        <v>57</v>
      </c>
      <c r="E23" t="s" s="359">
        <v>295</v>
      </c>
      <c r="F23" t="s" s="152">
        <v>125</v>
      </c>
      <c r="G23" s="257">
        <v>1</v>
      </c>
      <c r="H23" s="127">
        <v>23574.5614035087</v>
      </c>
      <c r="I23" s="128">
        <v>25932.0175438596</v>
      </c>
      <c r="J23" s="129">
        <f>I23/0.7</f>
        <v>37045.7393483709</v>
      </c>
      <c r="K23" s="258"/>
      <c r="L23" s="154"/>
      <c r="M23" s="155"/>
      <c r="N23" s="259"/>
      <c r="O23" s="260"/>
      <c r="P23" s="261"/>
      <c r="Q23" s="262"/>
      <c r="R23" s="263"/>
      <c r="S23" s="264"/>
      <c r="T23" s="265"/>
      <c r="U23" s="266"/>
      <c r="V23" s="267"/>
      <c r="W23" s="268"/>
      <c r="X23" s="269"/>
      <c r="Y23" s="270"/>
      <c r="Z23" s="271"/>
      <c r="AA23" s="272"/>
      <c r="AB23" s="147">
        <f>SUM(K23:AA23)</f>
        <v>0</v>
      </c>
      <c r="AC23" s="147">
        <f>AB23*G23</f>
        <v>0</v>
      </c>
      <c r="AD23" s="119">
        <f>H23*AB23</f>
        <v>0</v>
      </c>
      <c r="AE23" s="273">
        <v>860</v>
      </c>
      <c r="AF23" s="358">
        <v>0.12</v>
      </c>
      <c r="AG23" s="275">
        <v>1</v>
      </c>
      <c r="AH23" s="276">
        <f>K23*G23</f>
        <v>0</v>
      </c>
      <c r="AI23" s="277">
        <f>L23*G23</f>
        <v>0</v>
      </c>
      <c r="AJ23" s="278">
        <f>M23*G23</f>
        <v>0</v>
      </c>
      <c r="AK23" s="279">
        <f>N23*G23</f>
        <v>0</v>
      </c>
      <c r="AL23" s="280">
        <f>O23*G23</f>
        <v>0</v>
      </c>
      <c r="AM23" s="281">
        <f>P23*G23</f>
        <v>0</v>
      </c>
      <c r="AN23" s="282">
        <f>Q23*G23</f>
        <v>0</v>
      </c>
      <c r="AO23" s="283">
        <f>R23*G23</f>
        <v>0</v>
      </c>
      <c r="AP23" s="284">
        <f>S23*G23</f>
        <v>0</v>
      </c>
      <c r="AQ23" s="285">
        <f>T23*G23</f>
        <v>0</v>
      </c>
      <c r="AR23" s="286">
        <f>U23*G23</f>
        <v>0</v>
      </c>
      <c r="AS23" s="287">
        <f>V23*G23</f>
        <v>0</v>
      </c>
      <c r="AT23" s="288">
        <f>W23*G23</f>
        <v>0</v>
      </c>
      <c r="AU23" s="289">
        <f>X23*G23</f>
        <v>0</v>
      </c>
      <c r="AV23" s="290">
        <f>Y23*G23</f>
        <v>0</v>
      </c>
      <c r="AW23" s="291">
        <f>Z23*G23</f>
        <v>0</v>
      </c>
      <c r="AX23" s="292">
        <f>AA23*G23</f>
        <v>0</v>
      </c>
      <c r="AY23" s="275">
        <f>AG23*AB23</f>
        <v>0</v>
      </c>
      <c r="AZ23" s="293"/>
      <c r="BA23" s="294"/>
      <c r="BB23" s="294"/>
      <c r="BC23" s="295">
        <f>AB23</f>
        <v>0</v>
      </c>
      <c r="BD23" s="294"/>
      <c r="BE23" s="294"/>
      <c r="BF23" s="294"/>
      <c r="BG23" s="294"/>
      <c r="BH23" s="122"/>
      <c r="BI23" s="93"/>
    </row>
    <row r="24" ht="81" customHeight="1">
      <c r="A24" t="s" s="252">
        <v>296</v>
      </c>
      <c r="B24" t="s" s="353">
        <v>297</v>
      </c>
      <c r="C24" s="354"/>
      <c r="D24" t="s" s="255">
        <v>57</v>
      </c>
      <c r="E24" t="s" s="355">
        <v>298</v>
      </c>
      <c r="F24" t="s" s="152">
        <v>125</v>
      </c>
      <c r="G24" s="257">
        <v>1</v>
      </c>
      <c r="H24" s="127">
        <v>23930.9210526316</v>
      </c>
      <c r="I24" s="128">
        <v>26324.0131578948</v>
      </c>
      <c r="J24" s="129">
        <f>I24/0.7</f>
        <v>37605.7330827069</v>
      </c>
      <c r="K24" s="258"/>
      <c r="L24" s="154"/>
      <c r="M24" s="155"/>
      <c r="N24" s="259"/>
      <c r="O24" s="260"/>
      <c r="P24" s="261"/>
      <c r="Q24" s="262"/>
      <c r="R24" s="263"/>
      <c r="S24" s="264"/>
      <c r="T24" s="265"/>
      <c r="U24" s="266"/>
      <c r="V24" s="267"/>
      <c r="W24" s="268"/>
      <c r="X24" s="269"/>
      <c r="Y24" s="270"/>
      <c r="Z24" s="271"/>
      <c r="AA24" s="272"/>
      <c r="AB24" s="147">
        <f>SUM(K24:AA24)</f>
        <v>0</v>
      </c>
      <c r="AC24" s="147">
        <f>AB24*G24</f>
        <v>0</v>
      </c>
      <c r="AD24" s="119">
        <f>H24*AB24</f>
        <v>0</v>
      </c>
      <c r="AE24" s="273">
        <v>873</v>
      </c>
      <c r="AF24" s="358">
        <v>0.125</v>
      </c>
      <c r="AG24" s="275">
        <v>1.03</v>
      </c>
      <c r="AH24" s="276">
        <f>K24*G24</f>
        <v>0</v>
      </c>
      <c r="AI24" s="277">
        <f>L24*G24</f>
        <v>0</v>
      </c>
      <c r="AJ24" s="278">
        <f>M24*G24</f>
        <v>0</v>
      </c>
      <c r="AK24" s="279">
        <f>N24*G24</f>
        <v>0</v>
      </c>
      <c r="AL24" s="280">
        <f>O24*G24</f>
        <v>0</v>
      </c>
      <c r="AM24" s="281">
        <f>P24*G24</f>
        <v>0</v>
      </c>
      <c r="AN24" s="282">
        <f>Q24*G24</f>
        <v>0</v>
      </c>
      <c r="AO24" s="283">
        <f>R24*G24</f>
        <v>0</v>
      </c>
      <c r="AP24" s="284">
        <f>S24*G24</f>
        <v>0</v>
      </c>
      <c r="AQ24" s="285">
        <f>T24*G24</f>
        <v>0</v>
      </c>
      <c r="AR24" s="286">
        <f>U24*G24</f>
        <v>0</v>
      </c>
      <c r="AS24" s="287">
        <f>V24*G24</f>
        <v>0</v>
      </c>
      <c r="AT24" s="288">
        <f>W24*G24</f>
        <v>0</v>
      </c>
      <c r="AU24" s="289">
        <f>X24*G24</f>
        <v>0</v>
      </c>
      <c r="AV24" s="290">
        <f>Y24*G24</f>
        <v>0</v>
      </c>
      <c r="AW24" s="291">
        <f>Z24*G24</f>
        <v>0</v>
      </c>
      <c r="AX24" s="292">
        <f>AA24*G24</f>
        <v>0</v>
      </c>
      <c r="AY24" s="275">
        <f>AG24*AB24</f>
        <v>0</v>
      </c>
      <c r="AZ24" s="293"/>
      <c r="BA24" s="294"/>
      <c r="BB24" s="294"/>
      <c r="BC24" s="295">
        <f>AB24</f>
        <v>0</v>
      </c>
      <c r="BD24" s="294"/>
      <c r="BE24" s="294"/>
      <c r="BF24" s="294"/>
      <c r="BG24" s="294"/>
      <c r="BH24" s="122"/>
      <c r="BI24" s="93"/>
    </row>
    <row r="25" ht="118" customHeight="1">
      <c r="A25" t="s" s="252">
        <v>299</v>
      </c>
      <c r="B25" t="s" s="353">
        <v>300</v>
      </c>
      <c r="C25" s="354"/>
      <c r="D25" t="s" s="255">
        <v>291</v>
      </c>
      <c r="E25" t="s" s="355">
        <v>301</v>
      </c>
      <c r="F25" t="s" s="152">
        <v>125</v>
      </c>
      <c r="G25" s="257">
        <v>1</v>
      </c>
      <c r="H25" s="127">
        <v>28289.4736842106</v>
      </c>
      <c r="I25" s="128">
        <v>31118.4210526317</v>
      </c>
      <c r="J25" s="129">
        <f>I25/0.7</f>
        <v>44454.8872180453</v>
      </c>
      <c r="K25" s="258"/>
      <c r="L25" s="154"/>
      <c r="M25" s="155"/>
      <c r="N25" s="259"/>
      <c r="O25" s="260"/>
      <c r="P25" s="261"/>
      <c r="Q25" s="262"/>
      <c r="R25" s="263"/>
      <c r="S25" s="264"/>
      <c r="T25" s="265"/>
      <c r="U25" s="266"/>
      <c r="V25" s="267"/>
      <c r="W25" s="268"/>
      <c r="X25" s="269"/>
      <c r="Y25" s="270"/>
      <c r="Z25" s="271"/>
      <c r="AA25" s="272"/>
      <c r="AB25" s="147">
        <f>SUM(K25:AA25)</f>
        <v>0</v>
      </c>
      <c r="AC25" s="147">
        <f>AB25*G25</f>
        <v>0</v>
      </c>
      <c r="AD25" s="119">
        <f>H25*AB25</f>
        <v>0</v>
      </c>
      <c r="AE25" s="273">
        <v>1032</v>
      </c>
      <c r="AF25" s="358">
        <v>0.24</v>
      </c>
      <c r="AG25" s="275">
        <v>1.7</v>
      </c>
      <c r="AH25" s="276">
        <f>K25*G25</f>
        <v>0</v>
      </c>
      <c r="AI25" s="277">
        <f>L25*G25</f>
        <v>0</v>
      </c>
      <c r="AJ25" s="278">
        <f>M25*G25</f>
        <v>0</v>
      </c>
      <c r="AK25" s="279">
        <f>N25*G25</f>
        <v>0</v>
      </c>
      <c r="AL25" s="280">
        <f>O25*G25</f>
        <v>0</v>
      </c>
      <c r="AM25" s="281">
        <f>P25*G25</f>
        <v>0</v>
      </c>
      <c r="AN25" s="282">
        <f>Q25*G25</f>
        <v>0</v>
      </c>
      <c r="AO25" s="283">
        <f>R25*G25</f>
        <v>0</v>
      </c>
      <c r="AP25" s="284">
        <f>S25*G25</f>
        <v>0</v>
      </c>
      <c r="AQ25" s="285">
        <f>T25*G25</f>
        <v>0</v>
      </c>
      <c r="AR25" s="286">
        <f>U25*G25</f>
        <v>0</v>
      </c>
      <c r="AS25" s="287">
        <f>V25*G25</f>
        <v>0</v>
      </c>
      <c r="AT25" s="288">
        <f>W25*G25</f>
        <v>0</v>
      </c>
      <c r="AU25" s="289">
        <f>X25*G25</f>
        <v>0</v>
      </c>
      <c r="AV25" s="290">
        <f>Y25*G25</f>
        <v>0</v>
      </c>
      <c r="AW25" s="291">
        <f>Z25*G25</f>
        <v>0</v>
      </c>
      <c r="AX25" s="292">
        <f>AA25*G25</f>
        <v>0</v>
      </c>
      <c r="AY25" s="275">
        <f>AG25*AB25</f>
        <v>0</v>
      </c>
      <c r="AZ25" s="293"/>
      <c r="BA25" s="294"/>
      <c r="BB25" s="294"/>
      <c r="BC25" s="295">
        <f>AB25</f>
        <v>0</v>
      </c>
      <c r="BD25" s="294"/>
      <c r="BE25" s="294"/>
      <c r="BF25" s="294"/>
      <c r="BG25" s="294"/>
      <c r="BH25" s="122"/>
      <c r="BI25" s="93"/>
    </row>
    <row r="26" ht="110" customHeight="1">
      <c r="A26" t="s" s="252">
        <v>302</v>
      </c>
      <c r="B26" t="s" s="353">
        <v>303</v>
      </c>
      <c r="C26" s="354"/>
      <c r="D26" t="s" s="255">
        <v>57</v>
      </c>
      <c r="E26" t="s" s="355">
        <v>304</v>
      </c>
      <c r="F26" t="s" s="152">
        <v>125</v>
      </c>
      <c r="G26" s="257">
        <v>1</v>
      </c>
      <c r="H26" s="127">
        <v>28152.4122807017</v>
      </c>
      <c r="I26" s="128">
        <v>30967.6535087719</v>
      </c>
      <c r="J26" s="129">
        <f>I26/0.7</f>
        <v>44239.5050125313</v>
      </c>
      <c r="K26" s="258"/>
      <c r="L26" s="154"/>
      <c r="M26" s="155"/>
      <c r="N26" s="259"/>
      <c r="O26" s="260"/>
      <c r="P26" s="261"/>
      <c r="Q26" s="262"/>
      <c r="R26" s="263"/>
      <c r="S26" s="264"/>
      <c r="T26" s="265"/>
      <c r="U26" s="266"/>
      <c r="V26" s="267"/>
      <c r="W26" s="268"/>
      <c r="X26" s="269"/>
      <c r="Y26" s="270"/>
      <c r="Z26" s="271"/>
      <c r="AA26" s="272"/>
      <c r="AB26" s="147">
        <f>SUM(K26:AA26)</f>
        <v>0</v>
      </c>
      <c r="AC26" s="147">
        <f>AB26*G26</f>
        <v>0</v>
      </c>
      <c r="AD26" s="119">
        <f>H26*AB26</f>
        <v>0</v>
      </c>
      <c r="AE26" s="273">
        <v>1027</v>
      </c>
      <c r="AF26" s="358">
        <v>0.237</v>
      </c>
      <c r="AG26" s="275">
        <v>1.68</v>
      </c>
      <c r="AH26" s="276">
        <f>K26*G26</f>
        <v>0</v>
      </c>
      <c r="AI26" s="277">
        <f>L26*G26</f>
        <v>0</v>
      </c>
      <c r="AJ26" s="278">
        <f>M26*G26</f>
        <v>0</v>
      </c>
      <c r="AK26" s="279">
        <f>N26*G26</f>
        <v>0</v>
      </c>
      <c r="AL26" s="280">
        <f>O26*G26</f>
        <v>0</v>
      </c>
      <c r="AM26" s="281">
        <f>P26*G26</f>
        <v>0</v>
      </c>
      <c r="AN26" s="282">
        <f>Q26*G26</f>
        <v>0</v>
      </c>
      <c r="AO26" s="283">
        <f>R26*G26</f>
        <v>0</v>
      </c>
      <c r="AP26" s="284">
        <f>S26*G26</f>
        <v>0</v>
      </c>
      <c r="AQ26" s="285">
        <f>T26*G26</f>
        <v>0</v>
      </c>
      <c r="AR26" s="286">
        <f>U26*G26</f>
        <v>0</v>
      </c>
      <c r="AS26" s="287">
        <f>V26*G26</f>
        <v>0</v>
      </c>
      <c r="AT26" s="288">
        <f>W26*G26</f>
        <v>0</v>
      </c>
      <c r="AU26" s="289">
        <f>X26*G26</f>
        <v>0</v>
      </c>
      <c r="AV26" s="290">
        <f>Y26*G26</f>
        <v>0</v>
      </c>
      <c r="AW26" s="291">
        <f>Z26*G26</f>
        <v>0</v>
      </c>
      <c r="AX26" s="292">
        <f>AA26*G26</f>
        <v>0</v>
      </c>
      <c r="AY26" s="275">
        <f>AG26*AB26</f>
        <v>0</v>
      </c>
      <c r="AZ26" s="293"/>
      <c r="BA26" s="294"/>
      <c r="BB26" s="294"/>
      <c r="BC26" s="295">
        <f>AB26</f>
        <v>0</v>
      </c>
      <c r="BD26" s="294"/>
      <c r="BE26" s="294"/>
      <c r="BF26" s="294"/>
      <c r="BG26" s="294"/>
      <c r="BH26" s="122"/>
      <c r="BI26" s="93"/>
    </row>
    <row r="27" ht="96" customHeight="1">
      <c r="A27" t="s" s="252">
        <v>305</v>
      </c>
      <c r="B27" t="s" s="353">
        <v>306</v>
      </c>
      <c r="C27" s="354"/>
      <c r="D27" t="s" s="255">
        <v>57</v>
      </c>
      <c r="E27" t="s" s="355">
        <v>307</v>
      </c>
      <c r="F27" t="s" s="152">
        <v>125</v>
      </c>
      <c r="G27" s="257">
        <v>1</v>
      </c>
      <c r="H27" s="127">
        <v>28097.5877192983</v>
      </c>
      <c r="I27" s="128">
        <v>30907.3464912281</v>
      </c>
      <c r="J27" s="129">
        <f>I27/0.7</f>
        <v>44153.3521303259</v>
      </c>
      <c r="K27" s="258"/>
      <c r="L27" s="154"/>
      <c r="M27" s="155"/>
      <c r="N27" s="259"/>
      <c r="O27" s="260"/>
      <c r="P27" s="261"/>
      <c r="Q27" s="262"/>
      <c r="R27" s="263"/>
      <c r="S27" s="264"/>
      <c r="T27" s="265"/>
      <c r="U27" s="266"/>
      <c r="V27" s="267"/>
      <c r="W27" s="268"/>
      <c r="X27" s="269"/>
      <c r="Y27" s="270"/>
      <c r="Z27" s="271"/>
      <c r="AA27" s="272"/>
      <c r="AB27" s="147">
        <f>SUM(K27:AA27)</f>
        <v>0</v>
      </c>
      <c r="AC27" s="147">
        <f>AB27*G27</f>
        <v>0</v>
      </c>
      <c r="AD27" s="119">
        <f>H27*AB27</f>
        <v>0</v>
      </c>
      <c r="AE27" s="273">
        <v>1025</v>
      </c>
      <c r="AF27" s="358">
        <v>0.238</v>
      </c>
      <c r="AG27" s="275">
        <v>1.69</v>
      </c>
      <c r="AH27" s="276">
        <f>K27*G27</f>
        <v>0</v>
      </c>
      <c r="AI27" s="277">
        <f>L27*G27</f>
        <v>0</v>
      </c>
      <c r="AJ27" s="278">
        <f>M27*G27</f>
        <v>0</v>
      </c>
      <c r="AK27" s="279">
        <f>N27*G27</f>
        <v>0</v>
      </c>
      <c r="AL27" s="280">
        <f>O27*G27</f>
        <v>0</v>
      </c>
      <c r="AM27" s="281">
        <f>P27*G27</f>
        <v>0</v>
      </c>
      <c r="AN27" s="282">
        <f>Q27*G27</f>
        <v>0</v>
      </c>
      <c r="AO27" s="283">
        <f>R27*G27</f>
        <v>0</v>
      </c>
      <c r="AP27" s="284">
        <f>S27*G27</f>
        <v>0</v>
      </c>
      <c r="AQ27" s="285">
        <f>T27*G27</f>
        <v>0</v>
      </c>
      <c r="AR27" s="286">
        <f>U27*G27</f>
        <v>0</v>
      </c>
      <c r="AS27" s="287">
        <f>V27*G27</f>
        <v>0</v>
      </c>
      <c r="AT27" s="288">
        <f>W27*G27</f>
        <v>0</v>
      </c>
      <c r="AU27" s="289">
        <f>X27*G27</f>
        <v>0</v>
      </c>
      <c r="AV27" s="290">
        <f>Y27*G27</f>
        <v>0</v>
      </c>
      <c r="AW27" s="291">
        <f>Z27*G27</f>
        <v>0</v>
      </c>
      <c r="AX27" s="292">
        <f>AA27*G27</f>
        <v>0</v>
      </c>
      <c r="AY27" s="275">
        <f>AG27*AB27</f>
        <v>0</v>
      </c>
      <c r="AZ27" s="293"/>
      <c r="BA27" s="294"/>
      <c r="BB27" s="294"/>
      <c r="BC27" s="295">
        <f>AB27</f>
        <v>0</v>
      </c>
      <c r="BD27" s="294"/>
      <c r="BE27" s="294"/>
      <c r="BF27" s="294"/>
      <c r="BG27" s="294"/>
      <c r="BH27" s="122"/>
      <c r="BI27" s="93"/>
    </row>
    <row r="28" ht="148" customHeight="1">
      <c r="A28" t="s" s="252">
        <v>308</v>
      </c>
      <c r="B28" t="s" s="360">
        <v>309</v>
      </c>
      <c r="C28" s="354"/>
      <c r="D28" t="s" s="123">
        <v>57</v>
      </c>
      <c r="E28" t="s" s="361">
        <v>310</v>
      </c>
      <c r="F28" t="s" s="150">
        <v>311</v>
      </c>
      <c r="G28" s="257">
        <v>3</v>
      </c>
      <c r="H28" s="127">
        <v>80783.9912280706</v>
      </c>
      <c r="I28" s="128">
        <v>88862.3903508777</v>
      </c>
      <c r="J28" s="129">
        <f>I28/0.7</f>
        <v>126946.271929825</v>
      </c>
      <c r="K28" s="258"/>
      <c r="L28" s="154"/>
      <c r="M28" s="155"/>
      <c r="N28" s="259"/>
      <c r="O28" s="260"/>
      <c r="P28" s="261"/>
      <c r="Q28" s="262"/>
      <c r="R28" s="263"/>
      <c r="S28" s="264"/>
      <c r="T28" s="265"/>
      <c r="U28" s="266"/>
      <c r="V28" s="267"/>
      <c r="W28" s="268"/>
      <c r="X28" s="269"/>
      <c r="Y28" s="270"/>
      <c r="Z28" s="271"/>
      <c r="AA28" s="272"/>
      <c r="AB28" s="147">
        <f>SUM(K28:AA28)</f>
        <v>0</v>
      </c>
      <c r="AC28" s="147">
        <f>AB28*G28</f>
        <v>0</v>
      </c>
      <c r="AD28" s="119">
        <f>H28*AB28</f>
        <v>0</v>
      </c>
      <c r="AE28" s="273">
        <v>2947</v>
      </c>
      <c r="AF28" s="358">
        <v>0.61</v>
      </c>
      <c r="AG28" s="275">
        <v>4.44</v>
      </c>
      <c r="AH28" s="276">
        <f>K28*G28</f>
        <v>0</v>
      </c>
      <c r="AI28" s="277">
        <f>L28*G28</f>
        <v>0</v>
      </c>
      <c r="AJ28" s="278">
        <f>M28*G28</f>
        <v>0</v>
      </c>
      <c r="AK28" s="279">
        <f>N28*G28</f>
        <v>0</v>
      </c>
      <c r="AL28" s="280">
        <f>O28*G28</f>
        <v>0</v>
      </c>
      <c r="AM28" s="281">
        <f>P28*G28</f>
        <v>0</v>
      </c>
      <c r="AN28" s="282">
        <f>Q28*G28</f>
        <v>0</v>
      </c>
      <c r="AO28" s="283">
        <f>R28*G28</f>
        <v>0</v>
      </c>
      <c r="AP28" s="284">
        <f>S28*G28</f>
        <v>0</v>
      </c>
      <c r="AQ28" s="285">
        <f>T28*G28</f>
        <v>0</v>
      </c>
      <c r="AR28" s="286">
        <f>U28*G28</f>
        <v>0</v>
      </c>
      <c r="AS28" s="287">
        <f>V28*G28</f>
        <v>0</v>
      </c>
      <c r="AT28" s="288">
        <f>W28*G28</f>
        <v>0</v>
      </c>
      <c r="AU28" s="289">
        <f>X28*G28</f>
        <v>0</v>
      </c>
      <c r="AV28" s="290">
        <f>Y28*G28</f>
        <v>0</v>
      </c>
      <c r="AW28" s="291">
        <f>Z28*G28</f>
        <v>0</v>
      </c>
      <c r="AX28" s="292">
        <f>AA28*G28</f>
        <v>0</v>
      </c>
      <c r="AY28" s="275">
        <f>AG28*AB28</f>
        <v>0</v>
      </c>
      <c r="AZ28" s="293"/>
      <c r="BA28" s="294"/>
      <c r="BB28" s="294"/>
      <c r="BC28" s="295">
        <f>2*AB28</f>
        <v>0</v>
      </c>
      <c r="BD28" s="295">
        <f>AB28</f>
        <v>0</v>
      </c>
      <c r="BE28" s="294"/>
      <c r="BF28" s="294"/>
      <c r="BG28" s="294"/>
      <c r="BH28" s="122"/>
      <c r="BI28" s="93"/>
    </row>
    <row r="29" ht="148" customHeight="1">
      <c r="A29" t="s" s="252">
        <v>312</v>
      </c>
      <c r="B29" t="s" s="360">
        <v>313</v>
      </c>
      <c r="C29" s="354"/>
      <c r="D29" t="s" s="123">
        <v>57</v>
      </c>
      <c r="E29" t="s" s="361">
        <v>314</v>
      </c>
      <c r="F29" t="s" s="150">
        <v>311</v>
      </c>
      <c r="G29" s="257">
        <v>3</v>
      </c>
      <c r="H29" s="127">
        <v>79851.973684210607</v>
      </c>
      <c r="I29" s="128">
        <v>87837.1710526317</v>
      </c>
      <c r="J29" s="129">
        <f>I29/0.7</f>
        <v>125481.672932331</v>
      </c>
      <c r="K29" s="258"/>
      <c r="L29" s="154"/>
      <c r="M29" s="155"/>
      <c r="N29" s="259"/>
      <c r="O29" s="260"/>
      <c r="P29" s="261"/>
      <c r="Q29" s="262"/>
      <c r="R29" s="263"/>
      <c r="S29" s="264"/>
      <c r="T29" s="265"/>
      <c r="U29" s="266"/>
      <c r="V29" s="267"/>
      <c r="W29" s="268"/>
      <c r="X29" s="269"/>
      <c r="Y29" s="270"/>
      <c r="Z29" s="271"/>
      <c r="AA29" s="272"/>
      <c r="AB29" s="147">
        <f>SUM(K29:AA29)</f>
        <v>0</v>
      </c>
      <c r="AC29" s="147">
        <f>AB29*G29</f>
        <v>0</v>
      </c>
      <c r="AD29" s="119">
        <f>H29*AB29</f>
        <v>0</v>
      </c>
      <c r="AE29" s="273">
        <v>2913</v>
      </c>
      <c r="AF29" s="358">
        <v>0.5600000000000001</v>
      </c>
      <c r="AG29" s="275">
        <v>4.17</v>
      </c>
      <c r="AH29" s="276">
        <f>K29*G29</f>
        <v>0</v>
      </c>
      <c r="AI29" s="277">
        <f>L29*G29</f>
        <v>0</v>
      </c>
      <c r="AJ29" s="278">
        <f>M29*G29</f>
        <v>0</v>
      </c>
      <c r="AK29" s="279">
        <f>N29*G29</f>
        <v>0</v>
      </c>
      <c r="AL29" s="280">
        <f>O29*G29</f>
        <v>0</v>
      </c>
      <c r="AM29" s="281">
        <f>P29*G29</f>
        <v>0</v>
      </c>
      <c r="AN29" s="282">
        <f>Q29*G29</f>
        <v>0</v>
      </c>
      <c r="AO29" s="283">
        <f>R29*G29</f>
        <v>0</v>
      </c>
      <c r="AP29" s="284">
        <f>S29*G29</f>
        <v>0</v>
      </c>
      <c r="AQ29" s="285">
        <f>T29*G29</f>
        <v>0</v>
      </c>
      <c r="AR29" s="286">
        <f>U29*G29</f>
        <v>0</v>
      </c>
      <c r="AS29" s="287">
        <f>V29*G29</f>
        <v>0</v>
      </c>
      <c r="AT29" s="288">
        <f>W29*G29</f>
        <v>0</v>
      </c>
      <c r="AU29" s="289">
        <f>X29*G29</f>
        <v>0</v>
      </c>
      <c r="AV29" s="290">
        <f>Y29*G29</f>
        <v>0</v>
      </c>
      <c r="AW29" s="291">
        <f>Z29*G29</f>
        <v>0</v>
      </c>
      <c r="AX29" s="292">
        <f>AA29*G29</f>
        <v>0</v>
      </c>
      <c r="AY29" s="275">
        <f>AG29*AB29</f>
        <v>0</v>
      </c>
      <c r="AZ29" s="293"/>
      <c r="BA29" s="294"/>
      <c r="BB29" s="294"/>
      <c r="BC29" s="295">
        <f>2*AB29</f>
        <v>0</v>
      </c>
      <c r="BD29" s="295">
        <f>AB29</f>
        <v>0</v>
      </c>
      <c r="BE29" s="294"/>
      <c r="BF29" s="294"/>
      <c r="BG29" s="294"/>
      <c r="BH29" s="122"/>
      <c r="BI29" s="93"/>
    </row>
    <row r="30" ht="148" customHeight="1">
      <c r="A30" t="s" s="252">
        <v>315</v>
      </c>
      <c r="B30" t="s" s="360">
        <v>316</v>
      </c>
      <c r="C30" s="354"/>
      <c r="D30" t="s" s="123">
        <v>80</v>
      </c>
      <c r="E30" t="s" s="361">
        <v>317</v>
      </c>
      <c r="F30" t="s" s="150">
        <v>311</v>
      </c>
      <c r="G30" s="257">
        <v>3</v>
      </c>
      <c r="H30" s="127">
        <v>79029.6052631583</v>
      </c>
      <c r="I30" s="128">
        <v>86932.5657894741</v>
      </c>
      <c r="J30" s="129">
        <f>I30/0.7</f>
        <v>124189.379699249</v>
      </c>
      <c r="K30" s="258"/>
      <c r="L30" s="154"/>
      <c r="M30" s="155"/>
      <c r="N30" s="259"/>
      <c r="O30" s="260"/>
      <c r="P30" s="261"/>
      <c r="Q30" s="262"/>
      <c r="R30" s="263"/>
      <c r="S30" s="264"/>
      <c r="T30" s="265"/>
      <c r="U30" s="266"/>
      <c r="V30" s="267"/>
      <c r="W30" s="268"/>
      <c r="X30" s="269"/>
      <c r="Y30" s="270"/>
      <c r="Z30" s="271"/>
      <c r="AA30" s="272"/>
      <c r="AB30" s="147">
        <f>SUM(K30:AA30)</f>
        <v>0</v>
      </c>
      <c r="AC30" s="147">
        <f>AB30*G30</f>
        <v>0</v>
      </c>
      <c r="AD30" s="119">
        <f>H30*AB30</f>
        <v>0</v>
      </c>
      <c r="AE30" s="273">
        <v>2883</v>
      </c>
      <c r="AF30" s="358">
        <v>0.57</v>
      </c>
      <c r="AG30" s="275">
        <v>4.23</v>
      </c>
      <c r="AH30" s="276">
        <f>K30*G30</f>
        <v>0</v>
      </c>
      <c r="AI30" s="277">
        <f>L30*G30</f>
        <v>0</v>
      </c>
      <c r="AJ30" s="278">
        <f>M30*G30</f>
        <v>0</v>
      </c>
      <c r="AK30" s="279">
        <f>N30*G30</f>
        <v>0</v>
      </c>
      <c r="AL30" s="280">
        <f>O30*G30</f>
        <v>0</v>
      </c>
      <c r="AM30" s="281">
        <f>P30*G30</f>
        <v>0</v>
      </c>
      <c r="AN30" s="282">
        <f>Q30*G30</f>
        <v>0</v>
      </c>
      <c r="AO30" s="283">
        <f>R30*G30</f>
        <v>0</v>
      </c>
      <c r="AP30" s="284">
        <f>S30*G30</f>
        <v>0</v>
      </c>
      <c r="AQ30" s="285">
        <f>T30*G30</f>
        <v>0</v>
      </c>
      <c r="AR30" s="286">
        <f>U30*G30</f>
        <v>0</v>
      </c>
      <c r="AS30" s="287">
        <f>V30*G30</f>
        <v>0</v>
      </c>
      <c r="AT30" s="288">
        <f>W30*G30</f>
        <v>0</v>
      </c>
      <c r="AU30" s="289">
        <f>X30*G30</f>
        <v>0</v>
      </c>
      <c r="AV30" s="290">
        <f>Y30*G30</f>
        <v>0</v>
      </c>
      <c r="AW30" s="291">
        <f>Z30*G30</f>
        <v>0</v>
      </c>
      <c r="AX30" s="292">
        <f>AA30*G30</f>
        <v>0</v>
      </c>
      <c r="AY30" s="275">
        <f>AG30*AB30</f>
        <v>0</v>
      </c>
      <c r="AZ30" s="293"/>
      <c r="BA30" s="294"/>
      <c r="BB30" s="294"/>
      <c r="BC30" s="295">
        <f>2*AB30</f>
        <v>0</v>
      </c>
      <c r="BD30" s="295">
        <f>AB30</f>
        <v>0</v>
      </c>
      <c r="BE30" s="294"/>
      <c r="BF30" s="294"/>
      <c r="BG30" s="294"/>
      <c r="BH30" s="122"/>
      <c r="BI30" s="93"/>
    </row>
    <row r="31" ht="148" customHeight="1">
      <c r="A31" t="s" s="252">
        <v>318</v>
      </c>
      <c r="B31" t="s" s="360">
        <v>319</v>
      </c>
      <c r="C31" s="354"/>
      <c r="D31" t="s" s="123">
        <v>320</v>
      </c>
      <c r="E31" t="s" s="361">
        <v>321</v>
      </c>
      <c r="F31" t="s" s="150">
        <v>311</v>
      </c>
      <c r="G31" s="257">
        <v>3</v>
      </c>
      <c r="H31" s="127">
        <v>80592.1052631583</v>
      </c>
      <c r="I31" s="128">
        <v>88651.3157894741</v>
      </c>
      <c r="J31" s="129">
        <f>I31/0.7</f>
        <v>126644.736842106</v>
      </c>
      <c r="K31" s="258"/>
      <c r="L31" s="154"/>
      <c r="M31" s="155"/>
      <c r="N31" s="259"/>
      <c r="O31" s="260"/>
      <c r="P31" s="261"/>
      <c r="Q31" s="262"/>
      <c r="R31" s="263"/>
      <c r="S31" s="264"/>
      <c r="T31" s="265"/>
      <c r="U31" s="266"/>
      <c r="V31" s="267"/>
      <c r="W31" s="268"/>
      <c r="X31" s="269"/>
      <c r="Y31" s="270"/>
      <c r="Z31" s="271"/>
      <c r="AA31" s="272"/>
      <c r="AB31" s="147">
        <f>SUM(K31:AA31)</f>
        <v>0</v>
      </c>
      <c r="AC31" s="147">
        <f>AB31*G31</f>
        <v>0</v>
      </c>
      <c r="AD31" s="119">
        <f>H31*AB31</f>
        <v>0</v>
      </c>
      <c r="AE31" s="273">
        <v>2940</v>
      </c>
      <c r="AF31" s="358">
        <v>0.57</v>
      </c>
      <c r="AG31" s="275">
        <v>4.26</v>
      </c>
      <c r="AH31" s="276">
        <f>K31*G31</f>
        <v>0</v>
      </c>
      <c r="AI31" s="277">
        <f>L31*G31</f>
        <v>0</v>
      </c>
      <c r="AJ31" s="278">
        <f>M31*G31</f>
        <v>0</v>
      </c>
      <c r="AK31" s="279">
        <f>N31*G31</f>
        <v>0</v>
      </c>
      <c r="AL31" s="280">
        <f>O31*G31</f>
        <v>0</v>
      </c>
      <c r="AM31" s="281">
        <f>P31*G31</f>
        <v>0</v>
      </c>
      <c r="AN31" s="282">
        <f>Q31*G31</f>
        <v>0</v>
      </c>
      <c r="AO31" s="283">
        <f>R31*G31</f>
        <v>0</v>
      </c>
      <c r="AP31" s="284">
        <f>S31*G31</f>
        <v>0</v>
      </c>
      <c r="AQ31" s="285">
        <f>T31*G31</f>
        <v>0</v>
      </c>
      <c r="AR31" s="286">
        <f>U31*G31</f>
        <v>0</v>
      </c>
      <c r="AS31" s="287">
        <f>V31*G31</f>
        <v>0</v>
      </c>
      <c r="AT31" s="288">
        <f>W31*G31</f>
        <v>0</v>
      </c>
      <c r="AU31" s="289">
        <f>X31*G31</f>
        <v>0</v>
      </c>
      <c r="AV31" s="290">
        <f>Y31*G31</f>
        <v>0</v>
      </c>
      <c r="AW31" s="291">
        <f>Z31*G31</f>
        <v>0</v>
      </c>
      <c r="AX31" s="292">
        <f>AA31*G31</f>
        <v>0</v>
      </c>
      <c r="AY31" s="275">
        <f>AG31*AB31</f>
        <v>0</v>
      </c>
      <c r="AZ31" s="293"/>
      <c r="BA31" s="294"/>
      <c r="BB31" s="294"/>
      <c r="BC31" s="295">
        <f>2*AB31</f>
        <v>0</v>
      </c>
      <c r="BD31" s="295">
        <f>AB31</f>
        <v>0</v>
      </c>
      <c r="BE31" s="294"/>
      <c r="BF31" s="294"/>
      <c r="BG31" s="294"/>
      <c r="BH31" s="122"/>
      <c r="BI31" s="93"/>
    </row>
    <row r="32" ht="32" customHeight="1">
      <c r="A32" t="s" s="343">
        <v>322</v>
      </c>
      <c r="B32" s="344"/>
      <c r="C32" s="344"/>
      <c r="D32" s="344"/>
      <c r="E32" s="344"/>
      <c r="F32" s="344"/>
      <c r="G32" s="344"/>
      <c r="H32" s="344"/>
      <c r="I32" s="344"/>
      <c r="J32" s="344"/>
      <c r="K32" s="362"/>
      <c r="L32" s="363"/>
      <c r="M32" s="363"/>
      <c r="N32" s="364"/>
      <c r="O32" s="364"/>
      <c r="P32" s="365"/>
      <c r="Q32" s="363"/>
      <c r="R32" s="365"/>
      <c r="S32" s="365"/>
      <c r="T32" s="365"/>
      <c r="U32" s="365"/>
      <c r="V32" s="366"/>
      <c r="W32" s="365"/>
      <c r="X32" s="365"/>
      <c r="Y32" s="363"/>
      <c r="Z32" s="365"/>
      <c r="AA32" s="365"/>
      <c r="AB32" s="365"/>
      <c r="AC32" s="365"/>
      <c r="AD32" s="367"/>
      <c r="AE32" s="352"/>
      <c r="AF32" s="210"/>
      <c r="AG32" s="327"/>
      <c r="AH32" s="368">
        <f>K32*G32</f>
        <v>0</v>
      </c>
      <c r="AI32" s="369">
        <f>L32*G32</f>
        <v>0</v>
      </c>
      <c r="AJ32" s="370">
        <f>M32*G32</f>
        <v>0</v>
      </c>
      <c r="AK32" s="371">
        <f>N32*G32</f>
        <v>0</v>
      </c>
      <c r="AL32" s="372">
        <f>O32*G32</f>
        <v>0</v>
      </c>
      <c r="AM32" s="373">
        <f>P32*G32</f>
        <v>0</v>
      </c>
      <c r="AN32" s="374">
        <f>Q32*G32</f>
        <v>0</v>
      </c>
      <c r="AO32" s="375">
        <f>R32*G32</f>
        <v>0</v>
      </c>
      <c r="AP32" s="376">
        <f>S32*G32</f>
        <v>0</v>
      </c>
      <c r="AQ32" s="377">
        <f>T32*G32</f>
        <v>0</v>
      </c>
      <c r="AR32" s="378">
        <f>U32*G32</f>
        <v>0</v>
      </c>
      <c r="AS32" s="379">
        <f>V32*G32</f>
        <v>0</v>
      </c>
      <c r="AT32" s="380">
        <f>W32*G32</f>
        <v>0</v>
      </c>
      <c r="AU32" s="381">
        <f>X32*G32</f>
        <v>0</v>
      </c>
      <c r="AV32" s="382">
        <f>Y32*G32</f>
        <v>0</v>
      </c>
      <c r="AW32" s="383">
        <f>Z32*G32</f>
        <v>0</v>
      </c>
      <c r="AX32" s="384">
        <f>AA32*G32</f>
        <v>0</v>
      </c>
      <c r="AY32" s="342">
        <f>AG32*AB32</f>
        <v>0</v>
      </c>
      <c r="AZ32" s="210"/>
      <c r="BA32" s="385"/>
      <c r="BB32" s="385"/>
      <c r="BC32" s="316"/>
      <c r="BD32" s="316"/>
      <c r="BE32" s="385"/>
      <c r="BF32" s="385"/>
      <c r="BG32" s="385"/>
      <c r="BH32" s="92"/>
      <c r="BI32" s="93"/>
    </row>
    <row r="33" ht="73" customHeight="1">
      <c r="A33" t="s" s="386">
        <v>323</v>
      </c>
      <c r="B33" t="s" s="360">
        <v>324</v>
      </c>
      <c r="C33" s="354"/>
      <c r="D33" t="s" s="123">
        <v>80</v>
      </c>
      <c r="E33" t="s" s="255">
        <v>325</v>
      </c>
      <c r="F33" t="s" s="123">
        <v>125</v>
      </c>
      <c r="G33" s="257">
        <v>1</v>
      </c>
      <c r="H33" s="127">
        <v>37993.4210526316</v>
      </c>
      <c r="I33" s="128">
        <v>41792.7631578948</v>
      </c>
      <c r="J33" s="129">
        <f>I33/0.7</f>
        <v>59703.9473684211</v>
      </c>
      <c r="K33" s="356"/>
      <c r="L33" s="154"/>
      <c r="M33" s="155"/>
      <c r="N33" s="357"/>
      <c r="O33" s="387"/>
      <c r="P33" s="388"/>
      <c r="Q33" s="262"/>
      <c r="R33" s="389"/>
      <c r="S33" s="390"/>
      <c r="T33" s="391"/>
      <c r="U33" s="392"/>
      <c r="V33" s="393"/>
      <c r="W33" s="394"/>
      <c r="X33" s="395"/>
      <c r="Y33" s="270"/>
      <c r="Z33" s="396"/>
      <c r="AA33" s="397"/>
      <c r="AB33" s="398">
        <f>SUM(K33:AA33)</f>
        <v>0</v>
      </c>
      <c r="AC33" s="398">
        <f>AB33*G33</f>
        <v>0</v>
      </c>
      <c r="AD33" s="399">
        <f>H33*AB33</f>
        <v>0</v>
      </c>
      <c r="AE33" s="246">
        <v>1386</v>
      </c>
      <c r="AF33" s="400"/>
      <c r="AG33" s="298">
        <v>3.45</v>
      </c>
      <c r="AH33" s="299">
        <f>K33*G33</f>
        <v>0</v>
      </c>
      <c r="AI33" s="300">
        <f>L33*G33</f>
        <v>0</v>
      </c>
      <c r="AJ33" s="301">
        <f>M33*G33</f>
        <v>0</v>
      </c>
      <c r="AK33" s="302">
        <f>N33*G33</f>
        <v>0</v>
      </c>
      <c r="AL33" s="303">
        <f>O33*G33</f>
        <v>0</v>
      </c>
      <c r="AM33" s="304">
        <f>P33*G33</f>
        <v>0</v>
      </c>
      <c r="AN33" s="305">
        <f>Q33*G33</f>
        <v>0</v>
      </c>
      <c r="AO33" s="306">
        <f>R33*G33</f>
        <v>0</v>
      </c>
      <c r="AP33" s="307">
        <f>S33*G33</f>
        <v>0</v>
      </c>
      <c r="AQ33" s="308">
        <f>T33*G33</f>
        <v>0</v>
      </c>
      <c r="AR33" s="309">
        <f>U33*G33</f>
        <v>0</v>
      </c>
      <c r="AS33" s="310">
        <f>V33*G33</f>
        <v>0</v>
      </c>
      <c r="AT33" s="311">
        <f>W33*G33</f>
        <v>0</v>
      </c>
      <c r="AU33" s="312">
        <f>X33*G33</f>
        <v>0</v>
      </c>
      <c r="AV33" s="313">
        <f>Y33*G33</f>
        <v>0</v>
      </c>
      <c r="AW33" s="314">
        <f>Z33*G33</f>
        <v>0</v>
      </c>
      <c r="AX33" s="315">
        <f>AA33*G33</f>
        <v>0</v>
      </c>
      <c r="AY33" s="298">
        <f>AG33*AB33</f>
        <v>0</v>
      </c>
      <c r="AZ33" s="210"/>
      <c r="BA33" s="316"/>
      <c r="BB33" s="316"/>
      <c r="BC33" s="317">
        <f>AB33</f>
        <v>0</v>
      </c>
      <c r="BD33" s="316"/>
      <c r="BE33" s="316"/>
      <c r="BF33" s="316"/>
      <c r="BG33" s="316"/>
      <c r="BH33" s="92"/>
      <c r="BI33" s="93"/>
    </row>
    <row r="34" ht="66" customHeight="1">
      <c r="A34" t="s" s="386">
        <v>326</v>
      </c>
      <c r="B34" t="s" s="360">
        <v>327</v>
      </c>
      <c r="C34" s="254"/>
      <c r="D34" t="s" s="123">
        <v>80</v>
      </c>
      <c r="E34" t="s" s="255">
        <v>325</v>
      </c>
      <c r="F34" t="s" s="123">
        <v>125</v>
      </c>
      <c r="G34" s="257">
        <v>1</v>
      </c>
      <c r="H34" s="127">
        <v>37993.4210526316</v>
      </c>
      <c r="I34" s="128">
        <v>41792.7631578948</v>
      </c>
      <c r="J34" s="129">
        <f>I34/0.7</f>
        <v>59703.9473684211</v>
      </c>
      <c r="K34" s="258"/>
      <c r="L34" s="154"/>
      <c r="M34" s="155"/>
      <c r="N34" s="259"/>
      <c r="O34" s="260"/>
      <c r="P34" s="261"/>
      <c r="Q34" s="262"/>
      <c r="R34" s="263"/>
      <c r="S34" s="264"/>
      <c r="T34" s="265"/>
      <c r="U34" s="266"/>
      <c r="V34" s="267"/>
      <c r="W34" s="268"/>
      <c r="X34" s="269"/>
      <c r="Y34" s="270"/>
      <c r="Z34" s="271"/>
      <c r="AA34" s="272"/>
      <c r="AB34" s="147">
        <f>SUM(K34:AA34)</f>
        <v>0</v>
      </c>
      <c r="AC34" s="147">
        <f>AB34*G34</f>
        <v>0</v>
      </c>
      <c r="AD34" s="296">
        <f>H34*AB34</f>
        <v>0</v>
      </c>
      <c r="AE34" s="246">
        <v>1386</v>
      </c>
      <c r="AF34" s="400"/>
      <c r="AG34" s="298">
        <v>2.91</v>
      </c>
      <c r="AH34" s="299">
        <f>K34*G34</f>
        <v>0</v>
      </c>
      <c r="AI34" s="300">
        <f>L34*G34</f>
        <v>0</v>
      </c>
      <c r="AJ34" s="301">
        <f>M34*G34</f>
        <v>0</v>
      </c>
      <c r="AK34" s="302">
        <f>N34*G34</f>
        <v>0</v>
      </c>
      <c r="AL34" s="303">
        <f>O34*G34</f>
        <v>0</v>
      </c>
      <c r="AM34" s="304">
        <f>P34*G34</f>
        <v>0</v>
      </c>
      <c r="AN34" s="305">
        <f>Q34*G34</f>
        <v>0</v>
      </c>
      <c r="AO34" s="306">
        <f>R34*G34</f>
        <v>0</v>
      </c>
      <c r="AP34" s="307">
        <f>S34*G34</f>
        <v>0</v>
      </c>
      <c r="AQ34" s="308">
        <f>T34*G34</f>
        <v>0</v>
      </c>
      <c r="AR34" s="309">
        <f>U34*G34</f>
        <v>0</v>
      </c>
      <c r="AS34" s="310">
        <f>V34*G34</f>
        <v>0</v>
      </c>
      <c r="AT34" s="311">
        <f>W34*G34</f>
        <v>0</v>
      </c>
      <c r="AU34" s="312">
        <f>X34*G34</f>
        <v>0</v>
      </c>
      <c r="AV34" s="313">
        <f>Y34*G34</f>
        <v>0</v>
      </c>
      <c r="AW34" s="314">
        <f>Z34*G34</f>
        <v>0</v>
      </c>
      <c r="AX34" s="315">
        <f>AA34*G34</f>
        <v>0</v>
      </c>
      <c r="AY34" s="298">
        <f>AG34*AB34</f>
        <v>0</v>
      </c>
      <c r="AZ34" s="210"/>
      <c r="BA34" s="316"/>
      <c r="BB34" s="316"/>
      <c r="BC34" s="317">
        <f>AB34</f>
        <v>0</v>
      </c>
      <c r="BD34" s="316"/>
      <c r="BE34" s="316"/>
      <c r="BF34" s="316"/>
      <c r="BG34" s="316"/>
      <c r="BH34" s="92"/>
      <c r="BI34" s="93"/>
    </row>
    <row r="35" ht="60" customHeight="1">
      <c r="A35" t="s" s="386">
        <v>328</v>
      </c>
      <c r="B35" t="s" s="360">
        <v>329</v>
      </c>
      <c r="C35" s="254"/>
      <c r="D35" t="s" s="123">
        <v>80</v>
      </c>
      <c r="E35" t="s" s="255">
        <v>330</v>
      </c>
      <c r="F35" t="s" s="123">
        <v>125</v>
      </c>
      <c r="G35" s="257">
        <v>1</v>
      </c>
      <c r="H35" s="127">
        <v>33525.2192982457</v>
      </c>
      <c r="I35" s="128">
        <v>36877.7412280703</v>
      </c>
      <c r="J35" s="129">
        <f>I35/0.7</f>
        <v>52682.4874686719</v>
      </c>
      <c r="K35" s="258"/>
      <c r="L35" s="154"/>
      <c r="M35" s="155"/>
      <c r="N35" s="259"/>
      <c r="O35" s="260"/>
      <c r="P35" s="261"/>
      <c r="Q35" s="262"/>
      <c r="R35" s="263"/>
      <c r="S35" s="264"/>
      <c r="T35" s="265"/>
      <c r="U35" s="266"/>
      <c r="V35" s="267"/>
      <c r="W35" s="268"/>
      <c r="X35" s="269"/>
      <c r="Y35" s="270"/>
      <c r="Z35" s="271"/>
      <c r="AA35" s="272"/>
      <c r="AB35" s="147">
        <f>SUM(K35:AA35)</f>
        <v>0</v>
      </c>
      <c r="AC35" s="147">
        <f>AB35*G35</f>
        <v>0</v>
      </c>
      <c r="AD35" s="296">
        <f>H35*AB35</f>
        <v>0</v>
      </c>
      <c r="AE35" s="246">
        <v>1223</v>
      </c>
      <c r="AF35" s="400"/>
      <c r="AG35" s="298">
        <v>2.33</v>
      </c>
      <c r="AH35" s="299">
        <f>K35*G35</f>
        <v>0</v>
      </c>
      <c r="AI35" s="300">
        <f>L35*G35</f>
        <v>0</v>
      </c>
      <c r="AJ35" s="301">
        <f>M35*G35</f>
        <v>0</v>
      </c>
      <c r="AK35" s="302">
        <f>N35*G35</f>
        <v>0</v>
      </c>
      <c r="AL35" s="303">
        <f>O35*G35</f>
        <v>0</v>
      </c>
      <c r="AM35" s="304">
        <f>P35*G35</f>
        <v>0</v>
      </c>
      <c r="AN35" s="305">
        <f>Q35*G35</f>
        <v>0</v>
      </c>
      <c r="AO35" s="306">
        <f>R35*G35</f>
        <v>0</v>
      </c>
      <c r="AP35" s="307">
        <f>S35*G35</f>
        <v>0</v>
      </c>
      <c r="AQ35" s="308">
        <f>T35*G35</f>
        <v>0</v>
      </c>
      <c r="AR35" s="309">
        <f>U35*G35</f>
        <v>0</v>
      </c>
      <c r="AS35" s="310">
        <f>V35*G35</f>
        <v>0</v>
      </c>
      <c r="AT35" s="311">
        <f>W35*G35</f>
        <v>0</v>
      </c>
      <c r="AU35" s="312">
        <f>X35*G35</f>
        <v>0</v>
      </c>
      <c r="AV35" s="313">
        <f>Y35*G35</f>
        <v>0</v>
      </c>
      <c r="AW35" s="314">
        <f>Z35*G35</f>
        <v>0</v>
      </c>
      <c r="AX35" s="315">
        <f>AA35*G35</f>
        <v>0</v>
      </c>
      <c r="AY35" s="298">
        <f>AG35*AB35</f>
        <v>0</v>
      </c>
      <c r="AZ35" s="210"/>
      <c r="BA35" s="316"/>
      <c r="BB35" s="316"/>
      <c r="BC35" s="317">
        <f>AB35</f>
        <v>0</v>
      </c>
      <c r="BD35" s="316"/>
      <c r="BE35" s="316"/>
      <c r="BF35" s="316"/>
      <c r="BG35" s="316"/>
      <c r="BH35" s="92"/>
      <c r="BI35" s="93"/>
    </row>
    <row r="36" ht="60" customHeight="1">
      <c r="A36" t="s" s="386">
        <v>331</v>
      </c>
      <c r="B36" t="s" s="360">
        <v>332</v>
      </c>
      <c r="C36" s="254"/>
      <c r="D36" t="s" s="123">
        <v>80</v>
      </c>
      <c r="E36" t="s" s="255">
        <v>330</v>
      </c>
      <c r="F36" t="s" s="123">
        <v>125</v>
      </c>
      <c r="G36" s="257">
        <v>1</v>
      </c>
      <c r="H36" s="127">
        <v>33525.2192982457</v>
      </c>
      <c r="I36" s="128">
        <v>36877.7412280703</v>
      </c>
      <c r="J36" s="129">
        <f>I36/0.7</f>
        <v>52682.4874686719</v>
      </c>
      <c r="K36" s="258"/>
      <c r="L36" s="154"/>
      <c r="M36" s="155"/>
      <c r="N36" s="259"/>
      <c r="O36" s="260"/>
      <c r="P36" s="261"/>
      <c r="Q36" s="262"/>
      <c r="R36" s="263"/>
      <c r="S36" s="264"/>
      <c r="T36" s="265"/>
      <c r="U36" s="266"/>
      <c r="V36" s="267"/>
      <c r="W36" s="268"/>
      <c r="X36" s="269"/>
      <c r="Y36" s="270"/>
      <c r="Z36" s="271"/>
      <c r="AA36" s="272"/>
      <c r="AB36" s="147">
        <f>SUM(K36:AA36)</f>
        <v>0</v>
      </c>
      <c r="AC36" s="147">
        <f>AB36*G36</f>
        <v>0</v>
      </c>
      <c r="AD36" s="296">
        <f>H36*AB36</f>
        <v>0</v>
      </c>
      <c r="AE36" s="246">
        <v>1223</v>
      </c>
      <c r="AF36" s="400"/>
      <c r="AG36" s="298">
        <v>2.32</v>
      </c>
      <c r="AH36" s="299">
        <f>K36*G36</f>
        <v>0</v>
      </c>
      <c r="AI36" s="300">
        <f>L36*G36</f>
        <v>0</v>
      </c>
      <c r="AJ36" s="301">
        <f>M36*G36</f>
        <v>0</v>
      </c>
      <c r="AK36" s="302">
        <f>N36*G36</f>
        <v>0</v>
      </c>
      <c r="AL36" s="303">
        <f>O36*G36</f>
        <v>0</v>
      </c>
      <c r="AM36" s="304">
        <f>P36*G36</f>
        <v>0</v>
      </c>
      <c r="AN36" s="305">
        <f>Q36*G36</f>
        <v>0</v>
      </c>
      <c r="AO36" s="306">
        <f>R36*G36</f>
        <v>0</v>
      </c>
      <c r="AP36" s="307">
        <f>S36*G36</f>
        <v>0</v>
      </c>
      <c r="AQ36" s="308">
        <f>T36*G36</f>
        <v>0</v>
      </c>
      <c r="AR36" s="309">
        <f>U36*G36</f>
        <v>0</v>
      </c>
      <c r="AS36" s="310">
        <f>V36*G36</f>
        <v>0</v>
      </c>
      <c r="AT36" s="311">
        <f>W36*G36</f>
        <v>0</v>
      </c>
      <c r="AU36" s="312">
        <f>X36*G36</f>
        <v>0</v>
      </c>
      <c r="AV36" s="313">
        <f>Y36*G36</f>
        <v>0</v>
      </c>
      <c r="AW36" s="314">
        <f>Z36*G36</f>
        <v>0</v>
      </c>
      <c r="AX36" s="315">
        <f>AA36*G36</f>
        <v>0</v>
      </c>
      <c r="AY36" s="298">
        <f>AG36*AB36</f>
        <v>0</v>
      </c>
      <c r="AZ36" s="210"/>
      <c r="BA36" s="316"/>
      <c r="BB36" s="316"/>
      <c r="BC36" s="317">
        <f>AB36</f>
        <v>0</v>
      </c>
      <c r="BD36" s="316"/>
      <c r="BE36" s="316"/>
      <c r="BF36" s="316"/>
      <c r="BG36" s="316"/>
      <c r="BH36" s="92"/>
      <c r="BI36" s="93"/>
    </row>
    <row r="37" ht="54" customHeight="1">
      <c r="A37" t="s" s="386">
        <v>333</v>
      </c>
      <c r="B37" t="s" s="360">
        <v>334</v>
      </c>
      <c r="C37" s="254"/>
      <c r="D37" t="s" s="123">
        <v>80</v>
      </c>
      <c r="E37" t="s" s="255">
        <v>335</v>
      </c>
      <c r="F37" t="s" s="123">
        <v>125</v>
      </c>
      <c r="G37" s="257">
        <v>1</v>
      </c>
      <c r="H37" s="127">
        <v>30208.3333333333</v>
      </c>
      <c r="I37" s="128">
        <v>33229.1666666666</v>
      </c>
      <c r="J37" s="129">
        <f>I37/0.7</f>
        <v>47470.238095238</v>
      </c>
      <c r="K37" s="258"/>
      <c r="L37" s="154"/>
      <c r="M37" s="155"/>
      <c r="N37" s="259"/>
      <c r="O37" s="260"/>
      <c r="P37" s="261"/>
      <c r="Q37" s="262"/>
      <c r="R37" s="263"/>
      <c r="S37" s="264"/>
      <c r="T37" s="265"/>
      <c r="U37" s="266"/>
      <c r="V37" s="267"/>
      <c r="W37" s="268"/>
      <c r="X37" s="269"/>
      <c r="Y37" s="270"/>
      <c r="Z37" s="271"/>
      <c r="AA37" s="272"/>
      <c r="AB37" s="147">
        <f>SUM(K37:AA37)</f>
        <v>0</v>
      </c>
      <c r="AC37" s="147">
        <f>AB37*G37</f>
        <v>0</v>
      </c>
      <c r="AD37" s="296">
        <f>H37*AB37</f>
        <v>0</v>
      </c>
      <c r="AE37" s="246">
        <v>1102</v>
      </c>
      <c r="AF37" s="400"/>
      <c r="AG37" s="298">
        <v>1.87</v>
      </c>
      <c r="AH37" s="299">
        <f>K37*G37</f>
        <v>0</v>
      </c>
      <c r="AI37" s="300">
        <f>L37*G37</f>
        <v>0</v>
      </c>
      <c r="AJ37" s="301">
        <f>M37*G37</f>
        <v>0</v>
      </c>
      <c r="AK37" s="302">
        <f>N37*G37</f>
        <v>0</v>
      </c>
      <c r="AL37" s="303">
        <f>O37*G37</f>
        <v>0</v>
      </c>
      <c r="AM37" s="304">
        <f>P37*G37</f>
        <v>0</v>
      </c>
      <c r="AN37" s="305">
        <f>Q37*G37</f>
        <v>0</v>
      </c>
      <c r="AO37" s="306">
        <f>R37*G37</f>
        <v>0</v>
      </c>
      <c r="AP37" s="307">
        <f>S37*G37</f>
        <v>0</v>
      </c>
      <c r="AQ37" s="308">
        <f>T37*G37</f>
        <v>0</v>
      </c>
      <c r="AR37" s="309">
        <f>U37*G37</f>
        <v>0</v>
      </c>
      <c r="AS37" s="310">
        <f>V37*G37</f>
        <v>0</v>
      </c>
      <c r="AT37" s="311">
        <f>W37*G37</f>
        <v>0</v>
      </c>
      <c r="AU37" s="312">
        <f>X37*G37</f>
        <v>0</v>
      </c>
      <c r="AV37" s="313">
        <f>Y37*G37</f>
        <v>0</v>
      </c>
      <c r="AW37" s="314">
        <f>Z37*G37</f>
        <v>0</v>
      </c>
      <c r="AX37" s="315">
        <f>AA37*G37</f>
        <v>0</v>
      </c>
      <c r="AY37" s="298">
        <f>AG37*AB37</f>
        <v>0</v>
      </c>
      <c r="AZ37" s="210"/>
      <c r="BA37" s="316"/>
      <c r="BB37" s="316"/>
      <c r="BC37" s="317">
        <f>AB37</f>
        <v>0</v>
      </c>
      <c r="BD37" s="316"/>
      <c r="BE37" s="316"/>
      <c r="BF37" s="316"/>
      <c r="BG37" s="316"/>
      <c r="BH37" s="92"/>
      <c r="BI37" s="93"/>
    </row>
    <row r="38" ht="54" customHeight="1">
      <c r="A38" t="s" s="386">
        <v>336</v>
      </c>
      <c r="B38" t="s" s="360">
        <v>337</v>
      </c>
      <c r="C38" s="254"/>
      <c r="D38" t="s" s="123">
        <v>80</v>
      </c>
      <c r="E38" t="s" s="255">
        <v>335</v>
      </c>
      <c r="F38" t="s" s="123">
        <v>125</v>
      </c>
      <c r="G38" s="257">
        <v>1</v>
      </c>
      <c r="H38" s="127">
        <v>30208.3333333333</v>
      </c>
      <c r="I38" s="128">
        <v>33229.1666666666</v>
      </c>
      <c r="J38" s="129">
        <f>I38/0.7</f>
        <v>47470.238095238</v>
      </c>
      <c r="K38" s="258"/>
      <c r="L38" s="154"/>
      <c r="M38" s="155"/>
      <c r="N38" s="259"/>
      <c r="O38" s="260"/>
      <c r="P38" s="261"/>
      <c r="Q38" s="262"/>
      <c r="R38" s="263"/>
      <c r="S38" s="264"/>
      <c r="T38" s="265"/>
      <c r="U38" s="266"/>
      <c r="V38" s="267"/>
      <c r="W38" s="268"/>
      <c r="X38" s="269"/>
      <c r="Y38" s="270"/>
      <c r="Z38" s="271"/>
      <c r="AA38" s="272"/>
      <c r="AB38" s="147">
        <f>SUM(K38:AA38)</f>
        <v>0</v>
      </c>
      <c r="AC38" s="147">
        <f>AB38*G38</f>
        <v>0</v>
      </c>
      <c r="AD38" s="296">
        <f>H38*AB38</f>
        <v>0</v>
      </c>
      <c r="AE38" s="246">
        <v>1102</v>
      </c>
      <c r="AF38" s="400"/>
      <c r="AG38" s="298">
        <v>1.64</v>
      </c>
      <c r="AH38" s="299">
        <f>K38*G38</f>
        <v>0</v>
      </c>
      <c r="AI38" s="300">
        <f>L38*G38</f>
        <v>0</v>
      </c>
      <c r="AJ38" s="301">
        <f>M38*G38</f>
        <v>0</v>
      </c>
      <c r="AK38" s="302">
        <f>N38*G38</f>
        <v>0</v>
      </c>
      <c r="AL38" s="303">
        <f>O38*G38</f>
        <v>0</v>
      </c>
      <c r="AM38" s="304">
        <f>P38*G38</f>
        <v>0</v>
      </c>
      <c r="AN38" s="305">
        <f>Q38*G38</f>
        <v>0</v>
      </c>
      <c r="AO38" s="306">
        <f>R38*G38</f>
        <v>0</v>
      </c>
      <c r="AP38" s="307">
        <f>S38*G38</f>
        <v>0</v>
      </c>
      <c r="AQ38" s="308">
        <f>T38*G38</f>
        <v>0</v>
      </c>
      <c r="AR38" s="309">
        <f>U38*G38</f>
        <v>0</v>
      </c>
      <c r="AS38" s="310">
        <f>V38*G38</f>
        <v>0</v>
      </c>
      <c r="AT38" s="311">
        <f>W38*G38</f>
        <v>0</v>
      </c>
      <c r="AU38" s="312">
        <f>X38*G38</f>
        <v>0</v>
      </c>
      <c r="AV38" s="313">
        <f>Y38*G38</f>
        <v>0</v>
      </c>
      <c r="AW38" s="314">
        <f>Z38*G38</f>
        <v>0</v>
      </c>
      <c r="AX38" s="315">
        <f>AA38*G38</f>
        <v>0</v>
      </c>
      <c r="AY38" s="298">
        <f>AG38*AB38</f>
        <v>0</v>
      </c>
      <c r="AZ38" s="210"/>
      <c r="BA38" s="316"/>
      <c r="BB38" s="316"/>
      <c r="BC38" s="317">
        <f>AB38</f>
        <v>0</v>
      </c>
      <c r="BD38" s="316"/>
      <c r="BE38" s="316"/>
      <c r="BF38" s="316"/>
      <c r="BG38" s="316"/>
      <c r="BH38" s="92"/>
      <c r="BI38" s="93"/>
    </row>
    <row r="39" ht="52" customHeight="1">
      <c r="A39" t="s" s="386">
        <v>338</v>
      </c>
      <c r="B39" t="s" s="360">
        <v>339</v>
      </c>
      <c r="C39" s="254"/>
      <c r="D39" t="s" s="123">
        <v>80</v>
      </c>
      <c r="E39" t="s" s="255">
        <v>340</v>
      </c>
      <c r="F39" t="s" s="123">
        <v>125</v>
      </c>
      <c r="G39" s="257">
        <v>1</v>
      </c>
      <c r="H39" s="127">
        <v>29139.254385965</v>
      </c>
      <c r="I39" s="128">
        <v>32053.1798245615</v>
      </c>
      <c r="J39" s="129">
        <f>I39/0.7</f>
        <v>45790.2568922307</v>
      </c>
      <c r="K39" s="258"/>
      <c r="L39" s="154"/>
      <c r="M39" s="155"/>
      <c r="N39" s="259"/>
      <c r="O39" s="260"/>
      <c r="P39" s="261"/>
      <c r="Q39" s="262"/>
      <c r="R39" s="263"/>
      <c r="S39" s="264"/>
      <c r="T39" s="265"/>
      <c r="U39" s="266"/>
      <c r="V39" s="267"/>
      <c r="W39" s="268"/>
      <c r="X39" s="269"/>
      <c r="Y39" s="270"/>
      <c r="Z39" s="271"/>
      <c r="AA39" s="272"/>
      <c r="AB39" s="147">
        <f>SUM(K39:AA39)</f>
        <v>0</v>
      </c>
      <c r="AC39" s="147">
        <f>AB39*G39</f>
        <v>0</v>
      </c>
      <c r="AD39" s="296">
        <f>H39*AB39</f>
        <v>0</v>
      </c>
      <c r="AE39" s="246">
        <v>1063</v>
      </c>
      <c r="AF39" s="400"/>
      <c r="AG39" s="298">
        <v>1.46</v>
      </c>
      <c r="AH39" s="299">
        <f>K39*G39</f>
        <v>0</v>
      </c>
      <c r="AI39" s="300">
        <f>L39*G39</f>
        <v>0</v>
      </c>
      <c r="AJ39" s="301">
        <f>M39*G39</f>
        <v>0</v>
      </c>
      <c r="AK39" s="302">
        <f>N39*G39</f>
        <v>0</v>
      </c>
      <c r="AL39" s="303">
        <f>O39*G39</f>
        <v>0</v>
      </c>
      <c r="AM39" s="304">
        <f>P39*G39</f>
        <v>0</v>
      </c>
      <c r="AN39" s="305">
        <f>Q39*G39</f>
        <v>0</v>
      </c>
      <c r="AO39" s="306">
        <f>R39*G39</f>
        <v>0</v>
      </c>
      <c r="AP39" s="307">
        <f>S39*G39</f>
        <v>0</v>
      </c>
      <c r="AQ39" s="308">
        <f>T39*G39</f>
        <v>0</v>
      </c>
      <c r="AR39" s="309">
        <f>U39*G39</f>
        <v>0</v>
      </c>
      <c r="AS39" s="310">
        <f>V39*G39</f>
        <v>0</v>
      </c>
      <c r="AT39" s="311">
        <f>W39*G39</f>
        <v>0</v>
      </c>
      <c r="AU39" s="312">
        <f>X39*G39</f>
        <v>0</v>
      </c>
      <c r="AV39" s="313">
        <f>Y39*G39</f>
        <v>0</v>
      </c>
      <c r="AW39" s="314">
        <f>Z39*G39</f>
        <v>0</v>
      </c>
      <c r="AX39" s="315">
        <f>AA39*G39</f>
        <v>0</v>
      </c>
      <c r="AY39" s="298">
        <f>AG39*AB39</f>
        <v>0</v>
      </c>
      <c r="AZ39" s="210"/>
      <c r="BA39" s="316"/>
      <c r="BB39" s="316"/>
      <c r="BC39" s="317">
        <f>AB39</f>
        <v>0</v>
      </c>
      <c r="BD39" s="316"/>
      <c r="BE39" s="316"/>
      <c r="BF39" s="316"/>
      <c r="BG39" s="316"/>
      <c r="BH39" s="92"/>
      <c r="BI39" s="93"/>
    </row>
    <row r="40" ht="57" customHeight="1">
      <c r="A40" t="s" s="386">
        <v>341</v>
      </c>
      <c r="B40" t="s" s="360">
        <v>342</v>
      </c>
      <c r="C40" s="254"/>
      <c r="D40" t="s" s="123">
        <v>80</v>
      </c>
      <c r="E40" t="s" s="255">
        <v>340</v>
      </c>
      <c r="F40" t="s" s="123">
        <v>125</v>
      </c>
      <c r="G40" s="257">
        <v>1</v>
      </c>
      <c r="H40" s="127">
        <v>29139.254385965</v>
      </c>
      <c r="I40" s="128">
        <v>32053.1798245615</v>
      </c>
      <c r="J40" s="129">
        <f>I40/0.7</f>
        <v>45790.2568922307</v>
      </c>
      <c r="K40" s="258"/>
      <c r="L40" s="154"/>
      <c r="M40" s="155"/>
      <c r="N40" s="259"/>
      <c r="O40" s="260"/>
      <c r="P40" s="261"/>
      <c r="Q40" s="262"/>
      <c r="R40" s="263"/>
      <c r="S40" s="264"/>
      <c r="T40" s="265"/>
      <c r="U40" s="266"/>
      <c r="V40" s="267"/>
      <c r="W40" s="268"/>
      <c r="X40" s="269"/>
      <c r="Y40" s="270"/>
      <c r="Z40" s="271"/>
      <c r="AA40" s="272"/>
      <c r="AB40" s="147">
        <f>SUM(K40:AA40)</f>
        <v>0</v>
      </c>
      <c r="AC40" s="147">
        <f>AB40*G40</f>
        <v>0</v>
      </c>
      <c r="AD40" s="296">
        <f>H40*AB40</f>
        <v>0</v>
      </c>
      <c r="AE40" s="246">
        <v>1063</v>
      </c>
      <c r="AF40" s="400"/>
      <c r="AG40" s="298">
        <v>1.59</v>
      </c>
      <c r="AH40" s="299">
        <f>K40*G40</f>
        <v>0</v>
      </c>
      <c r="AI40" s="300">
        <f>L40*G40</f>
        <v>0</v>
      </c>
      <c r="AJ40" s="301">
        <f>M40*G40</f>
        <v>0</v>
      </c>
      <c r="AK40" s="302">
        <f>N40*G40</f>
        <v>0</v>
      </c>
      <c r="AL40" s="303">
        <f>O40*G40</f>
        <v>0</v>
      </c>
      <c r="AM40" s="304">
        <f>P40*G40</f>
        <v>0</v>
      </c>
      <c r="AN40" s="305">
        <f>Q40*G40</f>
        <v>0</v>
      </c>
      <c r="AO40" s="306">
        <f>R40*G40</f>
        <v>0</v>
      </c>
      <c r="AP40" s="307">
        <f>S40*G40</f>
        <v>0</v>
      </c>
      <c r="AQ40" s="308">
        <f>T40*G40</f>
        <v>0</v>
      </c>
      <c r="AR40" s="309">
        <f>U40*G40</f>
        <v>0</v>
      </c>
      <c r="AS40" s="310">
        <f>V40*G40</f>
        <v>0</v>
      </c>
      <c r="AT40" s="311">
        <f>W40*G40</f>
        <v>0</v>
      </c>
      <c r="AU40" s="312">
        <f>X40*G40</f>
        <v>0</v>
      </c>
      <c r="AV40" s="313">
        <f>Y40*G40</f>
        <v>0</v>
      </c>
      <c r="AW40" s="314">
        <f>Z40*G40</f>
        <v>0</v>
      </c>
      <c r="AX40" s="315">
        <f>AA40*G40</f>
        <v>0</v>
      </c>
      <c r="AY40" s="298">
        <f>AG40*AB40</f>
        <v>0</v>
      </c>
      <c r="AZ40" s="210"/>
      <c r="BA40" s="316"/>
      <c r="BB40" s="316"/>
      <c r="BC40" s="317">
        <f>AB40</f>
        <v>0</v>
      </c>
      <c r="BD40" s="316"/>
      <c r="BE40" s="316"/>
      <c r="BF40" s="316"/>
      <c r="BG40" s="316"/>
      <c r="BH40" s="92"/>
      <c r="BI40" s="93"/>
    </row>
    <row r="41" ht="51" customHeight="1">
      <c r="A41" t="s" s="386">
        <v>343</v>
      </c>
      <c r="B41" t="s" s="360">
        <v>344</v>
      </c>
      <c r="C41" s="254"/>
      <c r="D41" t="s" s="123">
        <v>80</v>
      </c>
      <c r="E41" t="s" s="255">
        <v>345</v>
      </c>
      <c r="F41" t="s" s="123">
        <v>125</v>
      </c>
      <c r="G41" s="257">
        <v>1</v>
      </c>
      <c r="H41" s="127">
        <v>27192.9824561403</v>
      </c>
      <c r="I41" s="128">
        <v>29912.2807017543</v>
      </c>
      <c r="J41" s="129">
        <f>I41/0.7</f>
        <v>42731.8295739347</v>
      </c>
      <c r="K41" s="258"/>
      <c r="L41" s="154"/>
      <c r="M41" s="155"/>
      <c r="N41" s="259"/>
      <c r="O41" s="260"/>
      <c r="P41" s="261"/>
      <c r="Q41" s="262"/>
      <c r="R41" s="263"/>
      <c r="S41" s="264"/>
      <c r="T41" s="265"/>
      <c r="U41" s="266"/>
      <c r="V41" s="267"/>
      <c r="W41" s="268"/>
      <c r="X41" s="269"/>
      <c r="Y41" s="270"/>
      <c r="Z41" s="271"/>
      <c r="AA41" s="272"/>
      <c r="AB41" s="147">
        <f>SUM(K41:AA41)</f>
        <v>0</v>
      </c>
      <c r="AC41" s="147">
        <f>AB41*G41</f>
        <v>0</v>
      </c>
      <c r="AD41" s="296">
        <f>H41*AB41</f>
        <v>0</v>
      </c>
      <c r="AE41" s="246">
        <v>992</v>
      </c>
      <c r="AF41" s="400"/>
      <c r="AG41" s="298">
        <v>0.83</v>
      </c>
      <c r="AH41" s="299">
        <f>K41*G41</f>
        <v>0</v>
      </c>
      <c r="AI41" s="300">
        <f>L41*G41</f>
        <v>0</v>
      </c>
      <c r="AJ41" s="301">
        <f>M41*G41</f>
        <v>0</v>
      </c>
      <c r="AK41" s="302">
        <f>N41*G41</f>
        <v>0</v>
      </c>
      <c r="AL41" s="303">
        <f>O41*G41</f>
        <v>0</v>
      </c>
      <c r="AM41" s="304">
        <f>P41*G41</f>
        <v>0</v>
      </c>
      <c r="AN41" s="305">
        <f>Q41*G41</f>
        <v>0</v>
      </c>
      <c r="AO41" s="306">
        <f>R41*G41</f>
        <v>0</v>
      </c>
      <c r="AP41" s="307">
        <f>S41*G41</f>
        <v>0</v>
      </c>
      <c r="AQ41" s="308">
        <f>T41*G41</f>
        <v>0</v>
      </c>
      <c r="AR41" s="309">
        <f>U41*G41</f>
        <v>0</v>
      </c>
      <c r="AS41" s="310">
        <f>V41*G41</f>
        <v>0</v>
      </c>
      <c r="AT41" s="311">
        <f>W41*G41</f>
        <v>0</v>
      </c>
      <c r="AU41" s="312">
        <f>X41*G41</f>
        <v>0</v>
      </c>
      <c r="AV41" s="313">
        <f>Y41*G41</f>
        <v>0</v>
      </c>
      <c r="AW41" s="314">
        <f>Z41*G41</f>
        <v>0</v>
      </c>
      <c r="AX41" s="315">
        <f>AA41*G41</f>
        <v>0</v>
      </c>
      <c r="AY41" s="298">
        <f>AG41*AB41</f>
        <v>0</v>
      </c>
      <c r="AZ41" s="210"/>
      <c r="BA41" s="316"/>
      <c r="BB41" s="316"/>
      <c r="BC41" s="317">
        <f>AB41</f>
        <v>0</v>
      </c>
      <c r="BD41" s="316"/>
      <c r="BE41" s="316"/>
      <c r="BF41" s="316"/>
      <c r="BG41" s="316"/>
      <c r="BH41" s="92"/>
      <c r="BI41" s="93"/>
    </row>
    <row r="42" ht="51" customHeight="1">
      <c r="A42" t="s" s="386">
        <v>346</v>
      </c>
      <c r="B42" t="s" s="360">
        <v>347</v>
      </c>
      <c r="C42" s="254"/>
      <c r="D42" t="s" s="123">
        <v>80</v>
      </c>
      <c r="E42" t="s" s="255">
        <v>345</v>
      </c>
      <c r="F42" t="s" s="123">
        <v>125</v>
      </c>
      <c r="G42" s="257">
        <v>1</v>
      </c>
      <c r="H42" s="127">
        <v>27192.9824561403</v>
      </c>
      <c r="I42" s="128">
        <v>29912.2807017543</v>
      </c>
      <c r="J42" s="129">
        <f>I42/0.7</f>
        <v>42731.8295739347</v>
      </c>
      <c r="K42" s="258"/>
      <c r="L42" s="154"/>
      <c r="M42" s="155"/>
      <c r="N42" s="259"/>
      <c r="O42" s="260"/>
      <c r="P42" s="261"/>
      <c r="Q42" s="262"/>
      <c r="R42" s="263"/>
      <c r="S42" s="264"/>
      <c r="T42" s="265"/>
      <c r="U42" s="266"/>
      <c r="V42" s="267"/>
      <c r="W42" s="268"/>
      <c r="X42" s="269"/>
      <c r="Y42" s="270"/>
      <c r="Z42" s="271"/>
      <c r="AA42" s="272"/>
      <c r="AB42" s="147">
        <f>SUM(K42:AA42)</f>
        <v>0</v>
      </c>
      <c r="AC42" s="147">
        <f>AB42*G42</f>
        <v>0</v>
      </c>
      <c r="AD42" s="296">
        <f>H42*AB42</f>
        <v>0</v>
      </c>
      <c r="AE42" s="246">
        <v>992</v>
      </c>
      <c r="AF42" s="400"/>
      <c r="AG42" s="298">
        <v>1.08</v>
      </c>
      <c r="AH42" s="299">
        <f>K42*G42</f>
        <v>0</v>
      </c>
      <c r="AI42" s="300">
        <f>L42*G42</f>
        <v>0</v>
      </c>
      <c r="AJ42" s="301">
        <f>M42*G42</f>
        <v>0</v>
      </c>
      <c r="AK42" s="302">
        <f>N42*G42</f>
        <v>0</v>
      </c>
      <c r="AL42" s="303">
        <f>O42*G42</f>
        <v>0</v>
      </c>
      <c r="AM42" s="304">
        <f>P42*G42</f>
        <v>0</v>
      </c>
      <c r="AN42" s="305">
        <f>Q42*G42</f>
        <v>0</v>
      </c>
      <c r="AO42" s="306">
        <f>R42*G42</f>
        <v>0</v>
      </c>
      <c r="AP42" s="307">
        <f>S42*G42</f>
        <v>0</v>
      </c>
      <c r="AQ42" s="308">
        <f>T42*G42</f>
        <v>0</v>
      </c>
      <c r="AR42" s="309">
        <f>U42*G42</f>
        <v>0</v>
      </c>
      <c r="AS42" s="310">
        <f>V42*G42</f>
        <v>0</v>
      </c>
      <c r="AT42" s="311">
        <f>W42*G42</f>
        <v>0</v>
      </c>
      <c r="AU42" s="312">
        <f>X42*G42</f>
        <v>0</v>
      </c>
      <c r="AV42" s="313">
        <f>Y42*G42</f>
        <v>0</v>
      </c>
      <c r="AW42" s="314">
        <f>Z42*G42</f>
        <v>0</v>
      </c>
      <c r="AX42" s="315">
        <f>AA42*G42</f>
        <v>0</v>
      </c>
      <c r="AY42" s="298">
        <f>AG42*AB42</f>
        <v>0</v>
      </c>
      <c r="AZ42" s="210"/>
      <c r="BA42" s="316"/>
      <c r="BB42" s="316"/>
      <c r="BC42" s="317">
        <f>AB42</f>
        <v>0</v>
      </c>
      <c r="BD42" s="316"/>
      <c r="BE42" s="316"/>
      <c r="BF42" s="316"/>
      <c r="BG42" s="316"/>
      <c r="BH42" s="92"/>
      <c r="BI42" s="93"/>
    </row>
    <row r="43" ht="59" customHeight="1">
      <c r="A43" t="s" s="386">
        <v>348</v>
      </c>
      <c r="B43" t="s" s="360">
        <v>349</v>
      </c>
      <c r="C43" s="254"/>
      <c r="D43" t="s" s="123">
        <v>80</v>
      </c>
      <c r="E43" t="s" s="255">
        <v>350</v>
      </c>
      <c r="F43" t="s" s="123">
        <v>125</v>
      </c>
      <c r="G43" s="257">
        <v>1</v>
      </c>
      <c r="H43" s="127">
        <v>24533.9912280701</v>
      </c>
      <c r="I43" s="128">
        <v>26987.3903508771</v>
      </c>
      <c r="J43" s="129">
        <f>I43/0.7</f>
        <v>38553.4147869673</v>
      </c>
      <c r="K43" s="258"/>
      <c r="L43" s="154"/>
      <c r="M43" s="155"/>
      <c r="N43" s="259"/>
      <c r="O43" s="260"/>
      <c r="P43" s="261"/>
      <c r="Q43" s="262"/>
      <c r="R43" s="263"/>
      <c r="S43" s="264"/>
      <c r="T43" s="265"/>
      <c r="U43" s="266"/>
      <c r="V43" s="267"/>
      <c r="W43" s="268"/>
      <c r="X43" s="269"/>
      <c r="Y43" s="270"/>
      <c r="Z43" s="271"/>
      <c r="AA43" s="272"/>
      <c r="AB43" s="147">
        <f>SUM(K43:AA43)</f>
        <v>0</v>
      </c>
      <c r="AC43" s="147">
        <f>AB43*G43</f>
        <v>0</v>
      </c>
      <c r="AD43" s="296">
        <f>H43*AB43</f>
        <v>0</v>
      </c>
      <c r="AE43" s="246">
        <v>895</v>
      </c>
      <c r="AF43" s="400"/>
      <c r="AG43" s="298">
        <v>0.87</v>
      </c>
      <c r="AH43" s="299">
        <f>K43*G43</f>
        <v>0</v>
      </c>
      <c r="AI43" s="300">
        <f>L43*G43</f>
        <v>0</v>
      </c>
      <c r="AJ43" s="301">
        <f>M43*G43</f>
        <v>0</v>
      </c>
      <c r="AK43" s="302">
        <f>N43*G43</f>
        <v>0</v>
      </c>
      <c r="AL43" s="303">
        <f>O43*G43</f>
        <v>0</v>
      </c>
      <c r="AM43" s="304">
        <f>P43*G43</f>
        <v>0</v>
      </c>
      <c r="AN43" s="305">
        <f>Q43*G43</f>
        <v>0</v>
      </c>
      <c r="AO43" s="306">
        <f>R43*G43</f>
        <v>0</v>
      </c>
      <c r="AP43" s="307">
        <f>S43*G43</f>
        <v>0</v>
      </c>
      <c r="AQ43" s="308">
        <f>T43*G43</f>
        <v>0</v>
      </c>
      <c r="AR43" s="309">
        <f>U43*G43</f>
        <v>0</v>
      </c>
      <c r="AS43" s="310">
        <f>V43*G43</f>
        <v>0</v>
      </c>
      <c r="AT43" s="311">
        <f>W43*G43</f>
        <v>0</v>
      </c>
      <c r="AU43" s="312">
        <f>X43*G43</f>
        <v>0</v>
      </c>
      <c r="AV43" s="313">
        <f>Y43*G43</f>
        <v>0</v>
      </c>
      <c r="AW43" s="314">
        <f>Z43*G43</f>
        <v>0</v>
      </c>
      <c r="AX43" s="315">
        <f>AA43*G43</f>
        <v>0</v>
      </c>
      <c r="AY43" s="298">
        <f>AG43*AB43</f>
        <v>0</v>
      </c>
      <c r="AZ43" s="210"/>
      <c r="BA43" s="316"/>
      <c r="BB43" s="316"/>
      <c r="BC43" s="317">
        <f>AB43</f>
        <v>0</v>
      </c>
      <c r="BD43" s="316"/>
      <c r="BE43" s="316"/>
      <c r="BF43" s="316"/>
      <c r="BG43" s="316"/>
      <c r="BH43" s="92"/>
      <c r="BI43" s="93"/>
    </row>
    <row r="44" ht="59" customHeight="1">
      <c r="A44" t="s" s="386">
        <v>351</v>
      </c>
      <c r="B44" t="s" s="360">
        <v>352</v>
      </c>
      <c r="C44" s="254"/>
      <c r="D44" t="s" s="123">
        <v>80</v>
      </c>
      <c r="E44" t="s" s="255">
        <v>350</v>
      </c>
      <c r="F44" t="s" s="123">
        <v>125</v>
      </c>
      <c r="G44" s="257">
        <v>1</v>
      </c>
      <c r="H44" s="127">
        <v>24533.9912280701</v>
      </c>
      <c r="I44" s="128">
        <v>26987.3903508771</v>
      </c>
      <c r="J44" s="129">
        <f>I44/0.7</f>
        <v>38553.4147869673</v>
      </c>
      <c r="K44" s="258"/>
      <c r="L44" s="154"/>
      <c r="M44" s="155"/>
      <c r="N44" s="259"/>
      <c r="O44" s="260"/>
      <c r="P44" s="261"/>
      <c r="Q44" s="262"/>
      <c r="R44" s="263"/>
      <c r="S44" s="264"/>
      <c r="T44" s="265"/>
      <c r="U44" s="266"/>
      <c r="V44" s="267"/>
      <c r="W44" s="268"/>
      <c r="X44" s="269"/>
      <c r="Y44" s="270"/>
      <c r="Z44" s="271"/>
      <c r="AA44" s="272"/>
      <c r="AB44" s="147">
        <f>SUM(K44:AA44)</f>
        <v>0</v>
      </c>
      <c r="AC44" s="147">
        <f>AB44*G44</f>
        <v>0</v>
      </c>
      <c r="AD44" s="296">
        <f>H44*AB44</f>
        <v>0</v>
      </c>
      <c r="AE44" s="246">
        <v>895</v>
      </c>
      <c r="AF44" s="400"/>
      <c r="AG44" s="298">
        <v>0.8</v>
      </c>
      <c r="AH44" s="299">
        <f>K44*G44</f>
        <v>0</v>
      </c>
      <c r="AI44" s="300">
        <f>L44*G44</f>
        <v>0</v>
      </c>
      <c r="AJ44" s="301">
        <f>M44*G44</f>
        <v>0</v>
      </c>
      <c r="AK44" s="302">
        <f>N44*G44</f>
        <v>0</v>
      </c>
      <c r="AL44" s="303">
        <f>O44*G44</f>
        <v>0</v>
      </c>
      <c r="AM44" s="304">
        <f>P44*G44</f>
        <v>0</v>
      </c>
      <c r="AN44" s="305">
        <f>Q44*G44</f>
        <v>0</v>
      </c>
      <c r="AO44" s="306">
        <f>R44*G44</f>
        <v>0</v>
      </c>
      <c r="AP44" s="307">
        <f>S44*G44</f>
        <v>0</v>
      </c>
      <c r="AQ44" s="308">
        <f>T44*G44</f>
        <v>0</v>
      </c>
      <c r="AR44" s="309">
        <f>U44*G44</f>
        <v>0</v>
      </c>
      <c r="AS44" s="310">
        <f>V44*G44</f>
        <v>0</v>
      </c>
      <c r="AT44" s="311">
        <f>W44*G44</f>
        <v>0</v>
      </c>
      <c r="AU44" s="312">
        <f>X44*G44</f>
        <v>0</v>
      </c>
      <c r="AV44" s="313">
        <f>Y44*G44</f>
        <v>0</v>
      </c>
      <c r="AW44" s="314">
        <f>Z44*G44</f>
        <v>0</v>
      </c>
      <c r="AX44" s="315">
        <f>AA44*G44</f>
        <v>0</v>
      </c>
      <c r="AY44" s="298">
        <f>AG44*AB44</f>
        <v>0</v>
      </c>
      <c r="AZ44" s="210"/>
      <c r="BA44" s="316"/>
      <c r="BB44" s="316"/>
      <c r="BC44" s="317">
        <f>AB44</f>
        <v>0</v>
      </c>
      <c r="BD44" s="316"/>
      <c r="BE44" s="316"/>
      <c r="BF44" s="316"/>
      <c r="BG44" s="316"/>
      <c r="BH44" s="92"/>
      <c r="BI44" s="93"/>
    </row>
    <row r="45" ht="63" customHeight="1">
      <c r="A45" t="s" s="386">
        <v>353</v>
      </c>
      <c r="B45" t="s" s="360">
        <v>354</v>
      </c>
      <c r="C45" s="254"/>
      <c r="D45" t="s" s="123">
        <v>80</v>
      </c>
      <c r="E45" t="s" s="255">
        <v>355</v>
      </c>
      <c r="F45" t="s" s="123">
        <v>125</v>
      </c>
      <c r="G45" s="257">
        <v>1</v>
      </c>
      <c r="H45" s="127">
        <v>32291.6666666667</v>
      </c>
      <c r="I45" s="128">
        <v>35520.8333333334</v>
      </c>
      <c r="J45" s="129">
        <f>I45/0.7</f>
        <v>50744.0476190477</v>
      </c>
      <c r="K45" s="258"/>
      <c r="L45" s="154"/>
      <c r="M45" s="155"/>
      <c r="N45" s="259"/>
      <c r="O45" s="260"/>
      <c r="P45" s="261"/>
      <c r="Q45" s="262"/>
      <c r="R45" s="263"/>
      <c r="S45" s="264"/>
      <c r="T45" s="265"/>
      <c r="U45" s="266"/>
      <c r="V45" s="267"/>
      <c r="W45" s="268"/>
      <c r="X45" s="269"/>
      <c r="Y45" s="270"/>
      <c r="Z45" s="271"/>
      <c r="AA45" s="272"/>
      <c r="AB45" s="147">
        <f>SUM(K45:AA45)</f>
        <v>0</v>
      </c>
      <c r="AC45" s="147">
        <f>AB45*G45</f>
        <v>0</v>
      </c>
      <c r="AD45" s="296">
        <f>H45*AB45</f>
        <v>0</v>
      </c>
      <c r="AE45" s="246">
        <v>1178</v>
      </c>
      <c r="AF45" s="400"/>
      <c r="AG45" s="298">
        <v>1.59</v>
      </c>
      <c r="AH45" s="299">
        <f>K45*G45</f>
        <v>0</v>
      </c>
      <c r="AI45" s="300">
        <f>L45*G45</f>
        <v>0</v>
      </c>
      <c r="AJ45" s="301">
        <f>M45*G45</f>
        <v>0</v>
      </c>
      <c r="AK45" s="302">
        <f>N45*G45</f>
        <v>0</v>
      </c>
      <c r="AL45" s="303">
        <f>O45*G45</f>
        <v>0</v>
      </c>
      <c r="AM45" s="304">
        <f>P45*G45</f>
        <v>0</v>
      </c>
      <c r="AN45" s="305">
        <f>Q45*G45</f>
        <v>0</v>
      </c>
      <c r="AO45" s="306">
        <f>R45*G45</f>
        <v>0</v>
      </c>
      <c r="AP45" s="307">
        <f>S45*G45</f>
        <v>0</v>
      </c>
      <c r="AQ45" s="308">
        <f>T45*G45</f>
        <v>0</v>
      </c>
      <c r="AR45" s="309">
        <f>U45*G45</f>
        <v>0</v>
      </c>
      <c r="AS45" s="310">
        <f>V45*G45</f>
        <v>0</v>
      </c>
      <c r="AT45" s="311">
        <f>W45*G45</f>
        <v>0</v>
      </c>
      <c r="AU45" s="312">
        <f>X45*G45</f>
        <v>0</v>
      </c>
      <c r="AV45" s="313">
        <f>Y45*G45</f>
        <v>0</v>
      </c>
      <c r="AW45" s="314">
        <f>Z45*G45</f>
        <v>0</v>
      </c>
      <c r="AX45" s="315">
        <f>AA45*G45</f>
        <v>0</v>
      </c>
      <c r="AY45" s="298">
        <f>AG45*AB45</f>
        <v>0</v>
      </c>
      <c r="AZ45" s="210"/>
      <c r="BA45" s="316"/>
      <c r="BB45" s="316"/>
      <c r="BC45" s="317">
        <f>AB45</f>
        <v>0</v>
      </c>
      <c r="BD45" s="316"/>
      <c r="BE45" s="316"/>
      <c r="BF45" s="316"/>
      <c r="BG45" s="316"/>
      <c r="BH45" s="92"/>
      <c r="BI45" s="93"/>
    </row>
    <row r="46" ht="57" customHeight="1">
      <c r="A46" t="s" s="386">
        <v>356</v>
      </c>
      <c r="B46" t="s" s="360">
        <v>357</v>
      </c>
      <c r="C46" s="254"/>
      <c r="D46" t="s" s="123">
        <v>80</v>
      </c>
      <c r="E46" t="s" s="255">
        <v>358</v>
      </c>
      <c r="F46" t="s" s="123">
        <v>125</v>
      </c>
      <c r="G46" s="257">
        <v>1</v>
      </c>
      <c r="H46" s="127">
        <v>34786.1842105263</v>
      </c>
      <c r="I46" s="128">
        <v>38264.8026315789</v>
      </c>
      <c r="J46" s="129">
        <f>I46/0.7</f>
        <v>54664.0037593984</v>
      </c>
      <c r="K46" s="258"/>
      <c r="L46" s="154"/>
      <c r="M46" s="155"/>
      <c r="N46" s="259"/>
      <c r="O46" s="260"/>
      <c r="P46" s="261"/>
      <c r="Q46" s="262"/>
      <c r="R46" s="263"/>
      <c r="S46" s="264"/>
      <c r="T46" s="265"/>
      <c r="U46" s="266"/>
      <c r="V46" s="267"/>
      <c r="W46" s="268"/>
      <c r="X46" s="269"/>
      <c r="Y46" s="270"/>
      <c r="Z46" s="271"/>
      <c r="AA46" s="272"/>
      <c r="AB46" s="147">
        <f>SUM(K46:AA46)</f>
        <v>0</v>
      </c>
      <c r="AC46" s="147">
        <f>AB46*G46</f>
        <v>0</v>
      </c>
      <c r="AD46" s="296">
        <f>H46*AB46</f>
        <v>0</v>
      </c>
      <c r="AE46" s="246">
        <v>1269</v>
      </c>
      <c r="AF46" s="400"/>
      <c r="AG46" s="298">
        <v>2.28</v>
      </c>
      <c r="AH46" s="299">
        <f>K46*G46</f>
        <v>0</v>
      </c>
      <c r="AI46" s="300">
        <f>L46*G46</f>
        <v>0</v>
      </c>
      <c r="AJ46" s="301">
        <f>M46*G46</f>
        <v>0</v>
      </c>
      <c r="AK46" s="302">
        <f>N46*G46</f>
        <v>0</v>
      </c>
      <c r="AL46" s="303">
        <f>O46*G46</f>
        <v>0</v>
      </c>
      <c r="AM46" s="304">
        <f>P46*G46</f>
        <v>0</v>
      </c>
      <c r="AN46" s="305">
        <f>Q46*G46</f>
        <v>0</v>
      </c>
      <c r="AO46" s="306">
        <f>R46*G46</f>
        <v>0</v>
      </c>
      <c r="AP46" s="307">
        <f>S46*G46</f>
        <v>0</v>
      </c>
      <c r="AQ46" s="308">
        <f>T46*G46</f>
        <v>0</v>
      </c>
      <c r="AR46" s="309">
        <f>U46*G46</f>
        <v>0</v>
      </c>
      <c r="AS46" s="310">
        <f>V46*G46</f>
        <v>0</v>
      </c>
      <c r="AT46" s="311">
        <f>W46*G46</f>
        <v>0</v>
      </c>
      <c r="AU46" s="312">
        <f>X46*G46</f>
        <v>0</v>
      </c>
      <c r="AV46" s="313">
        <f>Y46*G46</f>
        <v>0</v>
      </c>
      <c r="AW46" s="314">
        <f>Z46*G46</f>
        <v>0</v>
      </c>
      <c r="AX46" s="315">
        <f>AA46*G46</f>
        <v>0</v>
      </c>
      <c r="AY46" s="298">
        <f>AG46*AB46</f>
        <v>0</v>
      </c>
      <c r="AZ46" s="210"/>
      <c r="BA46" s="316"/>
      <c r="BB46" s="316"/>
      <c r="BC46" s="317">
        <f>AB46</f>
        <v>0</v>
      </c>
      <c r="BD46" s="316"/>
      <c r="BE46" s="316"/>
      <c r="BF46" s="316"/>
      <c r="BG46" s="316"/>
      <c r="BH46" s="92"/>
      <c r="BI46" s="93"/>
    </row>
    <row r="47" ht="57" customHeight="1">
      <c r="A47" t="s" s="386">
        <v>359</v>
      </c>
      <c r="B47" t="s" s="360">
        <v>360</v>
      </c>
      <c r="C47" s="254"/>
      <c r="D47" t="s" s="123">
        <v>80</v>
      </c>
      <c r="E47" t="s" s="255">
        <v>361</v>
      </c>
      <c r="F47" t="s" s="123">
        <v>125</v>
      </c>
      <c r="G47" s="257">
        <v>1</v>
      </c>
      <c r="H47" s="127">
        <v>34978.0701754387</v>
      </c>
      <c r="I47" s="128">
        <v>38475.8771929826</v>
      </c>
      <c r="J47" s="129">
        <f>I47/0.7</f>
        <v>54965.538847118</v>
      </c>
      <c r="K47" s="258"/>
      <c r="L47" s="154"/>
      <c r="M47" s="155"/>
      <c r="N47" s="259"/>
      <c r="O47" s="260"/>
      <c r="P47" s="261"/>
      <c r="Q47" s="262"/>
      <c r="R47" s="263"/>
      <c r="S47" s="264"/>
      <c r="T47" s="265"/>
      <c r="U47" s="266"/>
      <c r="V47" s="267"/>
      <c r="W47" s="268"/>
      <c r="X47" s="269"/>
      <c r="Y47" s="270"/>
      <c r="Z47" s="271"/>
      <c r="AA47" s="272"/>
      <c r="AB47" s="147">
        <f>SUM(K47:AA47)</f>
        <v>0</v>
      </c>
      <c r="AC47" s="147">
        <f>AB47*G47</f>
        <v>0</v>
      </c>
      <c r="AD47" s="296">
        <f>H47*AB47</f>
        <v>0</v>
      </c>
      <c r="AE47" s="246">
        <v>1276</v>
      </c>
      <c r="AF47" s="400"/>
      <c r="AG47" s="298">
        <v>2.57</v>
      </c>
      <c r="AH47" s="299">
        <f>K47*G47</f>
        <v>0</v>
      </c>
      <c r="AI47" s="300">
        <f>L47*G47</f>
        <v>0</v>
      </c>
      <c r="AJ47" s="301">
        <f>M47*G47</f>
        <v>0</v>
      </c>
      <c r="AK47" s="302">
        <f>N47*G47</f>
        <v>0</v>
      </c>
      <c r="AL47" s="303">
        <f>O47*G47</f>
        <v>0</v>
      </c>
      <c r="AM47" s="304">
        <f>P47*G47</f>
        <v>0</v>
      </c>
      <c r="AN47" s="305">
        <f>Q47*G47</f>
        <v>0</v>
      </c>
      <c r="AO47" s="306">
        <f>R47*G47</f>
        <v>0</v>
      </c>
      <c r="AP47" s="307">
        <f>S47*G47</f>
        <v>0</v>
      </c>
      <c r="AQ47" s="308">
        <f>T47*G47</f>
        <v>0</v>
      </c>
      <c r="AR47" s="309">
        <f>U47*G47</f>
        <v>0</v>
      </c>
      <c r="AS47" s="310">
        <f>V47*G47</f>
        <v>0</v>
      </c>
      <c r="AT47" s="311">
        <f>W47*G47</f>
        <v>0</v>
      </c>
      <c r="AU47" s="312">
        <f>X47*G47</f>
        <v>0</v>
      </c>
      <c r="AV47" s="313">
        <f>Y47*G47</f>
        <v>0</v>
      </c>
      <c r="AW47" s="314">
        <f>Z47*G47</f>
        <v>0</v>
      </c>
      <c r="AX47" s="315">
        <f>AA47*G47</f>
        <v>0</v>
      </c>
      <c r="AY47" s="298">
        <f>AG47*AB47</f>
        <v>0</v>
      </c>
      <c r="AZ47" s="210"/>
      <c r="BA47" s="316"/>
      <c r="BB47" s="316"/>
      <c r="BC47" s="317">
        <f>AB47</f>
        <v>0</v>
      </c>
      <c r="BD47" s="316"/>
      <c r="BE47" s="316"/>
      <c r="BF47" s="316"/>
      <c r="BG47" s="316"/>
      <c r="BH47" s="92"/>
      <c r="BI47" s="93"/>
    </row>
    <row r="48" ht="54" customHeight="1">
      <c r="A48" t="s" s="386">
        <v>362</v>
      </c>
      <c r="B48" t="s" s="360">
        <v>363</v>
      </c>
      <c r="C48" s="254"/>
      <c r="D48" t="s" s="123">
        <v>80</v>
      </c>
      <c r="E48" t="s" s="255">
        <v>364</v>
      </c>
      <c r="F48" t="s" s="123">
        <v>125</v>
      </c>
      <c r="G48" s="257">
        <v>1</v>
      </c>
      <c r="H48" s="127">
        <v>32236.842105263</v>
      </c>
      <c r="I48" s="128">
        <v>35460.5263157893</v>
      </c>
      <c r="J48" s="129">
        <f>I48/0.7</f>
        <v>50657.8947368419</v>
      </c>
      <c r="K48" s="258"/>
      <c r="L48" s="154"/>
      <c r="M48" s="155"/>
      <c r="N48" s="259"/>
      <c r="O48" s="260"/>
      <c r="P48" s="261"/>
      <c r="Q48" s="262"/>
      <c r="R48" s="263"/>
      <c r="S48" s="264"/>
      <c r="T48" s="265"/>
      <c r="U48" s="266"/>
      <c r="V48" s="267"/>
      <c r="W48" s="268"/>
      <c r="X48" s="269"/>
      <c r="Y48" s="270"/>
      <c r="Z48" s="271"/>
      <c r="AA48" s="272"/>
      <c r="AB48" s="147">
        <f>SUM(K48:AA48)</f>
        <v>0</v>
      </c>
      <c r="AC48" s="147">
        <f>AB48*G48</f>
        <v>0</v>
      </c>
      <c r="AD48" s="296">
        <f>H48*AB48</f>
        <v>0</v>
      </c>
      <c r="AE48" s="246">
        <v>1176</v>
      </c>
      <c r="AF48" s="400"/>
      <c r="AG48" s="298">
        <v>1.37</v>
      </c>
      <c r="AH48" s="299">
        <f>K48*G48</f>
        <v>0</v>
      </c>
      <c r="AI48" s="300">
        <f>L48*G48</f>
        <v>0</v>
      </c>
      <c r="AJ48" s="301">
        <f>M48*G48</f>
        <v>0</v>
      </c>
      <c r="AK48" s="302">
        <f>N48*G48</f>
        <v>0</v>
      </c>
      <c r="AL48" s="303">
        <f>O48*G48</f>
        <v>0</v>
      </c>
      <c r="AM48" s="304">
        <f>P48*G48</f>
        <v>0</v>
      </c>
      <c r="AN48" s="305">
        <f>Q48*G48</f>
        <v>0</v>
      </c>
      <c r="AO48" s="306">
        <f>R48*G48</f>
        <v>0</v>
      </c>
      <c r="AP48" s="307">
        <f>S48*G48</f>
        <v>0</v>
      </c>
      <c r="AQ48" s="308">
        <f>T48*G48</f>
        <v>0</v>
      </c>
      <c r="AR48" s="309">
        <f>U48*G48</f>
        <v>0</v>
      </c>
      <c r="AS48" s="310">
        <f>V48*G48</f>
        <v>0</v>
      </c>
      <c r="AT48" s="311">
        <f>W48*G48</f>
        <v>0</v>
      </c>
      <c r="AU48" s="312">
        <f>X48*G48</f>
        <v>0</v>
      </c>
      <c r="AV48" s="313">
        <f>Y48*G48</f>
        <v>0</v>
      </c>
      <c r="AW48" s="314">
        <f>Z48*G48</f>
        <v>0</v>
      </c>
      <c r="AX48" s="315">
        <f>AA48*G48</f>
        <v>0</v>
      </c>
      <c r="AY48" s="298">
        <f>AG48*AB48</f>
        <v>0</v>
      </c>
      <c r="AZ48" s="210"/>
      <c r="BA48" s="316"/>
      <c r="BB48" s="316"/>
      <c r="BC48" s="317">
        <f>AB48</f>
        <v>0</v>
      </c>
      <c r="BD48" s="316"/>
      <c r="BE48" s="316"/>
      <c r="BF48" s="316"/>
      <c r="BG48" s="316"/>
      <c r="BH48" s="92"/>
      <c r="BI48" s="93"/>
    </row>
    <row r="49" ht="60" customHeight="1">
      <c r="A49" t="s" s="386">
        <v>365</v>
      </c>
      <c r="B49" t="s" s="360">
        <v>366</v>
      </c>
      <c r="C49" s="254"/>
      <c r="D49" t="s" s="123">
        <v>80</v>
      </c>
      <c r="E49" t="s" s="255">
        <v>367</v>
      </c>
      <c r="F49" t="s" s="123">
        <v>125</v>
      </c>
      <c r="G49" s="257">
        <v>1</v>
      </c>
      <c r="H49" s="127">
        <v>34923.2456140353</v>
      </c>
      <c r="I49" s="128">
        <v>38415.5701754388</v>
      </c>
      <c r="J49" s="129">
        <f>I49/0.7</f>
        <v>54879.3859649126</v>
      </c>
      <c r="K49" s="258"/>
      <c r="L49" s="154"/>
      <c r="M49" s="155"/>
      <c r="N49" s="259"/>
      <c r="O49" s="260"/>
      <c r="P49" s="261"/>
      <c r="Q49" s="262"/>
      <c r="R49" s="263"/>
      <c r="S49" s="264"/>
      <c r="T49" s="265"/>
      <c r="U49" s="266"/>
      <c r="V49" s="267"/>
      <c r="W49" s="268"/>
      <c r="X49" s="269"/>
      <c r="Y49" s="270"/>
      <c r="Z49" s="271"/>
      <c r="AA49" s="272"/>
      <c r="AB49" s="147">
        <f>SUM(K49:AA49)</f>
        <v>0</v>
      </c>
      <c r="AC49" s="147">
        <f>AB49*G49</f>
        <v>0</v>
      </c>
      <c r="AD49" s="296">
        <f>H49*AB49</f>
        <v>0</v>
      </c>
      <c r="AE49" s="246">
        <v>1274</v>
      </c>
      <c r="AF49" s="400"/>
      <c r="AG49" s="298">
        <v>2.14</v>
      </c>
      <c r="AH49" s="299">
        <f>K49*G49</f>
        <v>0</v>
      </c>
      <c r="AI49" s="300">
        <f>L49*G49</f>
        <v>0</v>
      </c>
      <c r="AJ49" s="301">
        <f>M49*G49</f>
        <v>0</v>
      </c>
      <c r="AK49" s="302">
        <f>N49*G49</f>
        <v>0</v>
      </c>
      <c r="AL49" s="303">
        <f>O49*G49</f>
        <v>0</v>
      </c>
      <c r="AM49" s="304">
        <f>P49*G49</f>
        <v>0</v>
      </c>
      <c r="AN49" s="305">
        <f>Q49*G49</f>
        <v>0</v>
      </c>
      <c r="AO49" s="306">
        <f>R49*G49</f>
        <v>0</v>
      </c>
      <c r="AP49" s="307">
        <f>S49*G49</f>
        <v>0</v>
      </c>
      <c r="AQ49" s="308">
        <f>T49*G49</f>
        <v>0</v>
      </c>
      <c r="AR49" s="309">
        <f>U49*G49</f>
        <v>0</v>
      </c>
      <c r="AS49" s="310">
        <f>V49*G49</f>
        <v>0</v>
      </c>
      <c r="AT49" s="311">
        <f>W49*G49</f>
        <v>0</v>
      </c>
      <c r="AU49" s="312">
        <f>X49*G49</f>
        <v>0</v>
      </c>
      <c r="AV49" s="313">
        <f>Y49*G49</f>
        <v>0</v>
      </c>
      <c r="AW49" s="314">
        <f>Z49*G49</f>
        <v>0</v>
      </c>
      <c r="AX49" s="315">
        <f>AA49*G49</f>
        <v>0</v>
      </c>
      <c r="AY49" s="298">
        <f>AG49*AB49</f>
        <v>0</v>
      </c>
      <c r="AZ49" s="210"/>
      <c r="BA49" s="316"/>
      <c r="BB49" s="316"/>
      <c r="BC49" s="317">
        <f>AB49</f>
        <v>0</v>
      </c>
      <c r="BD49" s="316"/>
      <c r="BE49" s="316"/>
      <c r="BF49" s="316"/>
      <c r="BG49" s="316"/>
      <c r="BH49" s="92"/>
      <c r="BI49" s="93"/>
    </row>
    <row r="50" ht="69" customHeight="1">
      <c r="A50" t="s" s="386">
        <v>368</v>
      </c>
      <c r="B50" t="s" s="360">
        <v>369</v>
      </c>
      <c r="C50" s="254"/>
      <c r="D50" t="s" s="123">
        <v>80</v>
      </c>
      <c r="E50" t="s" s="255">
        <v>370</v>
      </c>
      <c r="F50" t="s" s="123">
        <v>125</v>
      </c>
      <c r="G50" s="257">
        <v>1</v>
      </c>
      <c r="H50" s="127">
        <v>35882.6754385966</v>
      </c>
      <c r="I50" s="128">
        <v>39470.9429824563</v>
      </c>
      <c r="J50" s="129">
        <f>I50/0.7</f>
        <v>56387.061403509</v>
      </c>
      <c r="K50" s="258"/>
      <c r="L50" s="154"/>
      <c r="M50" s="155"/>
      <c r="N50" s="259"/>
      <c r="O50" s="260"/>
      <c r="P50" s="261"/>
      <c r="Q50" s="262"/>
      <c r="R50" s="263"/>
      <c r="S50" s="264"/>
      <c r="T50" s="265"/>
      <c r="U50" s="266"/>
      <c r="V50" s="267"/>
      <c r="W50" s="268"/>
      <c r="X50" s="269"/>
      <c r="Y50" s="270"/>
      <c r="Z50" s="271"/>
      <c r="AA50" s="272"/>
      <c r="AB50" s="147">
        <f>SUM(K50:AA50)</f>
        <v>0</v>
      </c>
      <c r="AC50" s="147">
        <f>AB50*G50</f>
        <v>0</v>
      </c>
      <c r="AD50" s="296">
        <f>H50*AB50</f>
        <v>0</v>
      </c>
      <c r="AE50" s="246">
        <v>1309</v>
      </c>
      <c r="AF50" s="400"/>
      <c r="AG50" s="298">
        <v>2.32</v>
      </c>
      <c r="AH50" s="299">
        <f>K50*G50</f>
        <v>0</v>
      </c>
      <c r="AI50" s="300">
        <f>L50*G50</f>
        <v>0</v>
      </c>
      <c r="AJ50" s="301">
        <f>M50*G50</f>
        <v>0</v>
      </c>
      <c r="AK50" s="302">
        <f>N50*G50</f>
        <v>0</v>
      </c>
      <c r="AL50" s="303">
        <f>O50*G50</f>
        <v>0</v>
      </c>
      <c r="AM50" s="304">
        <f>P50*G50</f>
        <v>0</v>
      </c>
      <c r="AN50" s="305">
        <f>Q50*G50</f>
        <v>0</v>
      </c>
      <c r="AO50" s="306">
        <f>R50*G50</f>
        <v>0</v>
      </c>
      <c r="AP50" s="307">
        <f>S50*G50</f>
        <v>0</v>
      </c>
      <c r="AQ50" s="308">
        <f>T50*G50</f>
        <v>0</v>
      </c>
      <c r="AR50" s="309">
        <f>U50*G50</f>
        <v>0</v>
      </c>
      <c r="AS50" s="310">
        <f>V50*G50</f>
        <v>0</v>
      </c>
      <c r="AT50" s="311">
        <f>W50*G50</f>
        <v>0</v>
      </c>
      <c r="AU50" s="312">
        <f>X50*G50</f>
        <v>0</v>
      </c>
      <c r="AV50" s="313">
        <f>Y50*G50</f>
        <v>0</v>
      </c>
      <c r="AW50" s="314">
        <f>Z50*G50</f>
        <v>0</v>
      </c>
      <c r="AX50" s="315">
        <f>AA50*G50</f>
        <v>0</v>
      </c>
      <c r="AY50" s="298">
        <f>AG50*AB50</f>
        <v>0</v>
      </c>
      <c r="AZ50" s="210"/>
      <c r="BA50" s="316"/>
      <c r="BB50" s="316"/>
      <c r="BC50" s="317">
        <f>AB50</f>
        <v>0</v>
      </c>
      <c r="BD50" s="316"/>
      <c r="BE50" s="316"/>
      <c r="BF50" s="316"/>
      <c r="BG50" s="316"/>
      <c r="BH50" s="92"/>
      <c r="BI50" s="93"/>
    </row>
    <row r="51" ht="54" customHeight="1">
      <c r="A51" t="s" s="386">
        <v>371</v>
      </c>
      <c r="B51" t="s" s="360">
        <v>372</v>
      </c>
      <c r="C51" s="254"/>
      <c r="D51" t="s" s="123">
        <v>80</v>
      </c>
      <c r="E51" t="s" s="255">
        <v>373</v>
      </c>
      <c r="F51" t="s" s="123">
        <v>54</v>
      </c>
      <c r="G51" s="257">
        <v>1</v>
      </c>
      <c r="H51" s="127">
        <v>28344.2982456143</v>
      </c>
      <c r="I51" s="128">
        <v>31178.7280701757</v>
      </c>
      <c r="J51" s="129">
        <f>I51/0.7</f>
        <v>44541.040100251</v>
      </c>
      <c r="K51" s="258"/>
      <c r="L51" s="154"/>
      <c r="M51" s="155"/>
      <c r="N51" s="259"/>
      <c r="O51" s="260"/>
      <c r="P51" s="261"/>
      <c r="Q51" s="262"/>
      <c r="R51" s="263"/>
      <c r="S51" s="264"/>
      <c r="T51" s="265"/>
      <c r="U51" s="266"/>
      <c r="V51" s="267"/>
      <c r="W51" s="268"/>
      <c r="X51" s="269"/>
      <c r="Y51" s="270"/>
      <c r="Z51" s="271"/>
      <c r="AA51" s="272"/>
      <c r="AB51" s="147">
        <f>SUM(K51:AA51)</f>
        <v>0</v>
      </c>
      <c r="AC51" s="147">
        <f>AB51*G51</f>
        <v>0</v>
      </c>
      <c r="AD51" s="296">
        <f>H51*AB51</f>
        <v>0</v>
      </c>
      <c r="AE51" s="246">
        <v>1034</v>
      </c>
      <c r="AF51" s="400"/>
      <c r="AG51" s="298">
        <v>1.18</v>
      </c>
      <c r="AH51" s="299">
        <f>K51*G51</f>
        <v>0</v>
      </c>
      <c r="AI51" s="300">
        <f>L51*G51</f>
        <v>0</v>
      </c>
      <c r="AJ51" s="301">
        <f>M51*G51</f>
        <v>0</v>
      </c>
      <c r="AK51" s="302">
        <f>N51*G51</f>
        <v>0</v>
      </c>
      <c r="AL51" s="303">
        <f>O51*G51</f>
        <v>0</v>
      </c>
      <c r="AM51" s="304">
        <f>P51*G51</f>
        <v>0</v>
      </c>
      <c r="AN51" s="305">
        <f>Q51*G51</f>
        <v>0</v>
      </c>
      <c r="AO51" s="306">
        <f>R51*G51</f>
        <v>0</v>
      </c>
      <c r="AP51" s="307">
        <f>S51*G51</f>
        <v>0</v>
      </c>
      <c r="AQ51" s="308">
        <f>T51*G51</f>
        <v>0</v>
      </c>
      <c r="AR51" s="309">
        <f>U51*G51</f>
        <v>0</v>
      </c>
      <c r="AS51" s="310">
        <f>V51*G51</f>
        <v>0</v>
      </c>
      <c r="AT51" s="311">
        <f>W51*G51</f>
        <v>0</v>
      </c>
      <c r="AU51" s="312">
        <f>X51*G51</f>
        <v>0</v>
      </c>
      <c r="AV51" s="313">
        <f>Y51*G51</f>
        <v>0</v>
      </c>
      <c r="AW51" s="314">
        <f>Z51*G51</f>
        <v>0</v>
      </c>
      <c r="AX51" s="315">
        <f>AA51*G51</f>
        <v>0</v>
      </c>
      <c r="AY51" s="298">
        <f>AG51*AB51</f>
        <v>0</v>
      </c>
      <c r="AZ51" s="210"/>
      <c r="BA51" s="316"/>
      <c r="BB51" s="316"/>
      <c r="BC51" s="316"/>
      <c r="BD51" s="317">
        <f>AB51</f>
        <v>0</v>
      </c>
      <c r="BE51" s="316"/>
      <c r="BF51" s="316"/>
      <c r="BG51" s="316"/>
      <c r="BH51" s="92"/>
      <c r="BI51" s="93"/>
    </row>
    <row r="52" ht="54" customHeight="1">
      <c r="A52" t="s" s="386">
        <v>374</v>
      </c>
      <c r="B52" t="s" s="360">
        <v>375</v>
      </c>
      <c r="C52" s="254"/>
      <c r="D52" t="s" s="123">
        <v>80</v>
      </c>
      <c r="E52" t="s" s="255">
        <v>376</v>
      </c>
      <c r="F52" t="s" s="123">
        <v>54</v>
      </c>
      <c r="G52" s="257">
        <v>1</v>
      </c>
      <c r="H52" s="127">
        <v>25301.5350877196</v>
      </c>
      <c r="I52" s="128">
        <v>27831.6885964916</v>
      </c>
      <c r="J52" s="129">
        <f>I52/0.7</f>
        <v>39759.5551378451</v>
      </c>
      <c r="K52" s="258"/>
      <c r="L52" s="154"/>
      <c r="M52" s="155"/>
      <c r="N52" s="259"/>
      <c r="O52" s="260"/>
      <c r="P52" s="261"/>
      <c r="Q52" s="262"/>
      <c r="R52" s="263"/>
      <c r="S52" s="264"/>
      <c r="T52" s="265"/>
      <c r="U52" s="266"/>
      <c r="V52" s="267"/>
      <c r="W52" s="268"/>
      <c r="X52" s="269"/>
      <c r="Y52" s="270"/>
      <c r="Z52" s="271"/>
      <c r="AA52" s="272"/>
      <c r="AB52" s="147">
        <f>SUM(K52:AA52)</f>
        <v>0</v>
      </c>
      <c r="AC52" s="147">
        <f>AB52*G52</f>
        <v>0</v>
      </c>
      <c r="AD52" s="296">
        <f>H52*AB52</f>
        <v>0</v>
      </c>
      <c r="AE52" s="246">
        <v>923</v>
      </c>
      <c r="AF52" s="400"/>
      <c r="AG52" s="298">
        <v>0.61</v>
      </c>
      <c r="AH52" s="299">
        <f>K52*G52</f>
        <v>0</v>
      </c>
      <c r="AI52" s="300">
        <f>L52*G52</f>
        <v>0</v>
      </c>
      <c r="AJ52" s="301">
        <f>M52*G52</f>
        <v>0</v>
      </c>
      <c r="AK52" s="302">
        <f>N52*G52</f>
        <v>0</v>
      </c>
      <c r="AL52" s="303">
        <f>O52*G52</f>
        <v>0</v>
      </c>
      <c r="AM52" s="304">
        <f>P52*G52</f>
        <v>0</v>
      </c>
      <c r="AN52" s="305">
        <f>Q52*G52</f>
        <v>0</v>
      </c>
      <c r="AO52" s="306">
        <f>R52*G52</f>
        <v>0</v>
      </c>
      <c r="AP52" s="307">
        <f>S52*G52</f>
        <v>0</v>
      </c>
      <c r="AQ52" s="308">
        <f>T52*G52</f>
        <v>0</v>
      </c>
      <c r="AR52" s="309">
        <f>U52*G52</f>
        <v>0</v>
      </c>
      <c r="AS52" s="310">
        <f>V52*G52</f>
        <v>0</v>
      </c>
      <c r="AT52" s="311">
        <f>W52*G52</f>
        <v>0</v>
      </c>
      <c r="AU52" s="312">
        <f>X52*G52</f>
        <v>0</v>
      </c>
      <c r="AV52" s="313">
        <f>Y52*G52</f>
        <v>0</v>
      </c>
      <c r="AW52" s="314">
        <f>Z52*G52</f>
        <v>0</v>
      </c>
      <c r="AX52" s="315">
        <f>AA52*G52</f>
        <v>0</v>
      </c>
      <c r="AY52" s="298">
        <f>AG52*AB52</f>
        <v>0</v>
      </c>
      <c r="AZ52" s="210"/>
      <c r="BA52" s="316"/>
      <c r="BB52" s="316"/>
      <c r="BC52" s="316"/>
      <c r="BD52" s="317">
        <f>AB52</f>
        <v>0</v>
      </c>
      <c r="BE52" s="316"/>
      <c r="BF52" s="316"/>
      <c r="BG52" s="316"/>
      <c r="BH52" s="92"/>
      <c r="BI52" s="93"/>
    </row>
    <row r="53" ht="54" customHeight="1">
      <c r="A53" t="s" s="386">
        <v>377</v>
      </c>
      <c r="B53" t="s" s="360">
        <v>378</v>
      </c>
      <c r="C53" s="254"/>
      <c r="D53" t="s" s="123">
        <v>80</v>
      </c>
      <c r="E53" t="s" s="255">
        <v>379</v>
      </c>
      <c r="F53" t="s" s="123">
        <v>54</v>
      </c>
      <c r="G53" s="257">
        <v>1</v>
      </c>
      <c r="H53" s="127">
        <v>23958.3333333333</v>
      </c>
      <c r="I53" s="128">
        <v>26354.1666666666</v>
      </c>
      <c r="J53" s="129">
        <f>I53/0.7</f>
        <v>37648.8095238094</v>
      </c>
      <c r="K53" s="258"/>
      <c r="L53" s="154"/>
      <c r="M53" s="155"/>
      <c r="N53" s="259"/>
      <c r="O53" s="260"/>
      <c r="P53" s="261"/>
      <c r="Q53" s="262"/>
      <c r="R53" s="263"/>
      <c r="S53" s="264"/>
      <c r="T53" s="265"/>
      <c r="U53" s="266"/>
      <c r="V53" s="267"/>
      <c r="W53" s="268"/>
      <c r="X53" s="269"/>
      <c r="Y53" s="270"/>
      <c r="Z53" s="271"/>
      <c r="AA53" s="272"/>
      <c r="AB53" s="147">
        <f>SUM(K53:AA53)</f>
        <v>0</v>
      </c>
      <c r="AC53" s="147">
        <f>AB53*G53</f>
        <v>0</v>
      </c>
      <c r="AD53" s="296">
        <f>H53*AB53</f>
        <v>0</v>
      </c>
      <c r="AE53" s="246">
        <v>874</v>
      </c>
      <c r="AF53" s="400"/>
      <c r="AG53" s="298">
        <v>0.61</v>
      </c>
      <c r="AH53" s="299">
        <f>K53*G53</f>
        <v>0</v>
      </c>
      <c r="AI53" s="300">
        <f>L53*G53</f>
        <v>0</v>
      </c>
      <c r="AJ53" s="301">
        <f>M53*G53</f>
        <v>0</v>
      </c>
      <c r="AK53" s="302">
        <f>N53*G53</f>
        <v>0</v>
      </c>
      <c r="AL53" s="303">
        <f>O53*G53</f>
        <v>0</v>
      </c>
      <c r="AM53" s="304">
        <f>P53*G53</f>
        <v>0</v>
      </c>
      <c r="AN53" s="305">
        <f>Q53*G53</f>
        <v>0</v>
      </c>
      <c r="AO53" s="306">
        <f>R53*G53</f>
        <v>0</v>
      </c>
      <c r="AP53" s="307">
        <f>S53*G53</f>
        <v>0</v>
      </c>
      <c r="AQ53" s="308">
        <f>T53*G53</f>
        <v>0</v>
      </c>
      <c r="AR53" s="309">
        <f>U53*G53</f>
        <v>0</v>
      </c>
      <c r="AS53" s="310">
        <f>V53*G53</f>
        <v>0</v>
      </c>
      <c r="AT53" s="311">
        <f>W53*G53</f>
        <v>0</v>
      </c>
      <c r="AU53" s="312">
        <f>X53*G53</f>
        <v>0</v>
      </c>
      <c r="AV53" s="313">
        <f>Y53*G53</f>
        <v>0</v>
      </c>
      <c r="AW53" s="314">
        <f>Z53*G53</f>
        <v>0</v>
      </c>
      <c r="AX53" s="315">
        <f>AA53*G53</f>
        <v>0</v>
      </c>
      <c r="AY53" s="298">
        <f>AG53*AB53</f>
        <v>0</v>
      </c>
      <c r="AZ53" s="210"/>
      <c r="BA53" s="316"/>
      <c r="BB53" s="316"/>
      <c r="BC53" s="316"/>
      <c r="BD53" s="317">
        <f>AB53</f>
        <v>0</v>
      </c>
      <c r="BE53" s="316"/>
      <c r="BF53" s="316"/>
      <c r="BG53" s="316"/>
      <c r="BH53" s="92"/>
      <c r="BI53" s="93"/>
    </row>
    <row r="54" ht="59" customHeight="1">
      <c r="A54" t="s" s="386">
        <v>380</v>
      </c>
      <c r="B54" t="s" s="360">
        <v>381</v>
      </c>
      <c r="C54" s="254"/>
      <c r="D54" t="s" s="123">
        <v>80</v>
      </c>
      <c r="E54" t="s" s="255">
        <v>373</v>
      </c>
      <c r="F54" t="s" s="123">
        <v>54</v>
      </c>
      <c r="G54" s="257">
        <v>1</v>
      </c>
      <c r="H54" s="127">
        <v>27933.1140350877</v>
      </c>
      <c r="I54" s="128">
        <v>30726.4254385965</v>
      </c>
      <c r="J54" s="129">
        <f>I54/0.7</f>
        <v>43894.8934837093</v>
      </c>
      <c r="K54" s="258"/>
      <c r="L54" s="154"/>
      <c r="M54" s="155"/>
      <c r="N54" s="259"/>
      <c r="O54" s="260"/>
      <c r="P54" s="261"/>
      <c r="Q54" s="262"/>
      <c r="R54" s="263"/>
      <c r="S54" s="264"/>
      <c r="T54" s="265"/>
      <c r="U54" s="266"/>
      <c r="V54" s="267"/>
      <c r="W54" s="268"/>
      <c r="X54" s="269"/>
      <c r="Y54" s="270"/>
      <c r="Z54" s="271"/>
      <c r="AA54" s="272"/>
      <c r="AB54" s="147">
        <f>SUM(K54:AA54)</f>
        <v>0</v>
      </c>
      <c r="AC54" s="147">
        <f>AB54*G54</f>
        <v>0</v>
      </c>
      <c r="AD54" s="296">
        <f>H54*AB54</f>
        <v>0</v>
      </c>
      <c r="AE54" s="246">
        <v>1019</v>
      </c>
      <c r="AF54" s="400"/>
      <c r="AG54" s="298">
        <v>1.09</v>
      </c>
      <c r="AH54" s="299">
        <f>K54*G54</f>
        <v>0</v>
      </c>
      <c r="AI54" s="300">
        <f>L54*G54</f>
        <v>0</v>
      </c>
      <c r="AJ54" s="301">
        <f>M54*G54</f>
        <v>0</v>
      </c>
      <c r="AK54" s="302">
        <f>N54*G54</f>
        <v>0</v>
      </c>
      <c r="AL54" s="303">
        <f>O54*G54</f>
        <v>0</v>
      </c>
      <c r="AM54" s="304">
        <f>P54*G54</f>
        <v>0</v>
      </c>
      <c r="AN54" s="305">
        <f>Q54*G54</f>
        <v>0</v>
      </c>
      <c r="AO54" s="306">
        <f>R54*G54</f>
        <v>0</v>
      </c>
      <c r="AP54" s="307">
        <f>S54*G54</f>
        <v>0</v>
      </c>
      <c r="AQ54" s="308">
        <f>T54*G54</f>
        <v>0</v>
      </c>
      <c r="AR54" s="309">
        <f>U54*G54</f>
        <v>0</v>
      </c>
      <c r="AS54" s="310">
        <f>V54*G54</f>
        <v>0</v>
      </c>
      <c r="AT54" s="311">
        <f>W54*G54</f>
        <v>0</v>
      </c>
      <c r="AU54" s="312">
        <f>X54*G54</f>
        <v>0</v>
      </c>
      <c r="AV54" s="313">
        <f>Y54*G54</f>
        <v>0</v>
      </c>
      <c r="AW54" s="314">
        <f>Z54*G54</f>
        <v>0</v>
      </c>
      <c r="AX54" s="315">
        <f>AA54*G54</f>
        <v>0</v>
      </c>
      <c r="AY54" s="298">
        <f>AG54*AB54</f>
        <v>0</v>
      </c>
      <c r="AZ54" s="210"/>
      <c r="BA54" s="316"/>
      <c r="BB54" s="316"/>
      <c r="BC54" s="316"/>
      <c r="BD54" s="317">
        <f>AB54</f>
        <v>0</v>
      </c>
      <c r="BE54" s="316"/>
      <c r="BF54" s="316"/>
      <c r="BG54" s="316"/>
      <c r="BH54" s="92"/>
      <c r="BI54" s="93"/>
    </row>
    <row r="55" ht="51" customHeight="1">
      <c r="A55" t="s" s="386">
        <v>382</v>
      </c>
      <c r="B55" t="s" s="360">
        <v>383</v>
      </c>
      <c r="C55" s="254"/>
      <c r="D55" t="s" s="123">
        <v>80</v>
      </c>
      <c r="E55" t="s" s="255">
        <v>384</v>
      </c>
      <c r="F55" t="s" s="123">
        <v>54</v>
      </c>
      <c r="G55" s="257">
        <v>1</v>
      </c>
      <c r="H55" s="127">
        <v>25877.192982456</v>
      </c>
      <c r="I55" s="128">
        <v>28464.9122807016</v>
      </c>
      <c r="J55" s="129">
        <f>I55/0.7</f>
        <v>40664.1604010023</v>
      </c>
      <c r="K55" s="258"/>
      <c r="L55" s="154"/>
      <c r="M55" s="155"/>
      <c r="N55" s="259"/>
      <c r="O55" s="260"/>
      <c r="P55" s="261"/>
      <c r="Q55" s="262"/>
      <c r="R55" s="263"/>
      <c r="S55" s="264"/>
      <c r="T55" s="265"/>
      <c r="U55" s="266"/>
      <c r="V55" s="267"/>
      <c r="W55" s="268"/>
      <c r="X55" s="269"/>
      <c r="Y55" s="270"/>
      <c r="Z55" s="271"/>
      <c r="AA55" s="272"/>
      <c r="AB55" s="147">
        <f>SUM(K55:AA55)</f>
        <v>0</v>
      </c>
      <c r="AC55" s="147">
        <f>AB55*G55</f>
        <v>0</v>
      </c>
      <c r="AD55" s="296">
        <f>H55*AB55</f>
        <v>0</v>
      </c>
      <c r="AE55" s="246">
        <v>944</v>
      </c>
      <c r="AF55" s="400"/>
      <c r="AG55" s="298">
        <v>0.68</v>
      </c>
      <c r="AH55" s="299">
        <f>K55*G55</f>
        <v>0</v>
      </c>
      <c r="AI55" s="300">
        <f>L55*G55</f>
        <v>0</v>
      </c>
      <c r="AJ55" s="301">
        <f>M55*G55</f>
        <v>0</v>
      </c>
      <c r="AK55" s="302">
        <f>N55*G55</f>
        <v>0</v>
      </c>
      <c r="AL55" s="303">
        <f>O55*G55</f>
        <v>0</v>
      </c>
      <c r="AM55" s="304">
        <f>P55*G55</f>
        <v>0</v>
      </c>
      <c r="AN55" s="305">
        <f>Q55*G55</f>
        <v>0</v>
      </c>
      <c r="AO55" s="306">
        <f>R55*G55</f>
        <v>0</v>
      </c>
      <c r="AP55" s="307">
        <f>S55*G55</f>
        <v>0</v>
      </c>
      <c r="AQ55" s="308">
        <f>T55*G55</f>
        <v>0</v>
      </c>
      <c r="AR55" s="309">
        <f>U55*G55</f>
        <v>0</v>
      </c>
      <c r="AS55" s="310">
        <f>V55*G55</f>
        <v>0</v>
      </c>
      <c r="AT55" s="311">
        <f>W55*G55</f>
        <v>0</v>
      </c>
      <c r="AU55" s="312">
        <f>X55*G55</f>
        <v>0</v>
      </c>
      <c r="AV55" s="313">
        <f>Y55*G55</f>
        <v>0</v>
      </c>
      <c r="AW55" s="314">
        <f>Z55*G55</f>
        <v>0</v>
      </c>
      <c r="AX55" s="315">
        <f>AA55*G55</f>
        <v>0</v>
      </c>
      <c r="AY55" s="298">
        <f>AG55*AB55</f>
        <v>0</v>
      </c>
      <c r="AZ55" s="210"/>
      <c r="BA55" s="316"/>
      <c r="BB55" s="316"/>
      <c r="BC55" s="316"/>
      <c r="BD55" s="317">
        <f>AB55</f>
        <v>0</v>
      </c>
      <c r="BE55" s="316"/>
      <c r="BF55" s="316"/>
      <c r="BG55" s="316"/>
      <c r="BH55" s="92"/>
      <c r="BI55" s="93"/>
    </row>
    <row r="56" ht="51" customHeight="1">
      <c r="A56" t="s" s="386">
        <v>385</v>
      </c>
      <c r="B56" t="s" s="360">
        <v>386</v>
      </c>
      <c r="C56" s="254"/>
      <c r="D56" t="s" s="123">
        <v>80</v>
      </c>
      <c r="E56" t="s" s="255">
        <v>387</v>
      </c>
      <c r="F56" t="s" s="123">
        <v>54</v>
      </c>
      <c r="G56" s="257">
        <v>1</v>
      </c>
      <c r="H56" s="127">
        <v>23629.3859649123</v>
      </c>
      <c r="I56" s="128">
        <v>25992.3245614035</v>
      </c>
      <c r="J56" s="129">
        <f>I56/0.7</f>
        <v>37131.8922305764</v>
      </c>
      <c r="K56" s="258"/>
      <c r="L56" s="154"/>
      <c r="M56" s="155"/>
      <c r="N56" s="259"/>
      <c r="O56" s="260"/>
      <c r="P56" s="261"/>
      <c r="Q56" s="262"/>
      <c r="R56" s="263"/>
      <c r="S56" s="264"/>
      <c r="T56" s="265"/>
      <c r="U56" s="266"/>
      <c r="V56" s="267"/>
      <c r="W56" s="268"/>
      <c r="X56" s="269"/>
      <c r="Y56" s="270"/>
      <c r="Z56" s="271"/>
      <c r="AA56" s="272"/>
      <c r="AB56" s="147">
        <f>SUM(K56:AA56)</f>
        <v>0</v>
      </c>
      <c r="AC56" s="147">
        <f>AB56*G56</f>
        <v>0</v>
      </c>
      <c r="AD56" s="296">
        <f>H56*AB56</f>
        <v>0</v>
      </c>
      <c r="AE56" s="246">
        <v>862</v>
      </c>
      <c r="AF56" s="400"/>
      <c r="AG56" s="298">
        <v>0.52</v>
      </c>
      <c r="AH56" s="299">
        <f>K56*G56</f>
        <v>0</v>
      </c>
      <c r="AI56" s="300">
        <f>L56*G56</f>
        <v>0</v>
      </c>
      <c r="AJ56" s="301">
        <f>M56*G56</f>
        <v>0</v>
      </c>
      <c r="AK56" s="302">
        <f>N56*G56</f>
        <v>0</v>
      </c>
      <c r="AL56" s="303">
        <f>O56*G56</f>
        <v>0</v>
      </c>
      <c r="AM56" s="304">
        <f>P56*G56</f>
        <v>0</v>
      </c>
      <c r="AN56" s="305">
        <f>Q56*G56</f>
        <v>0</v>
      </c>
      <c r="AO56" s="306">
        <f>R56*G56</f>
        <v>0</v>
      </c>
      <c r="AP56" s="307">
        <f>S56*G56</f>
        <v>0</v>
      </c>
      <c r="AQ56" s="308">
        <f>T56*G56</f>
        <v>0</v>
      </c>
      <c r="AR56" s="309">
        <f>U56*G56</f>
        <v>0</v>
      </c>
      <c r="AS56" s="310">
        <f>V56*G56</f>
        <v>0</v>
      </c>
      <c r="AT56" s="311">
        <f>W56*G56</f>
        <v>0</v>
      </c>
      <c r="AU56" s="312">
        <f>X56*G56</f>
        <v>0</v>
      </c>
      <c r="AV56" s="313">
        <f>Y56*G56</f>
        <v>0</v>
      </c>
      <c r="AW56" s="314">
        <f>Z56*G56</f>
        <v>0</v>
      </c>
      <c r="AX56" s="315">
        <f>AA56*G56</f>
        <v>0</v>
      </c>
      <c r="AY56" s="298">
        <f>AG56*AB56</f>
        <v>0</v>
      </c>
      <c r="AZ56" s="210"/>
      <c r="BA56" s="316"/>
      <c r="BB56" s="316"/>
      <c r="BC56" s="316"/>
      <c r="BD56" s="317">
        <f>AB56</f>
        <v>0</v>
      </c>
      <c r="BE56" s="316"/>
      <c r="BF56" s="316"/>
      <c r="BG56" s="316"/>
      <c r="BH56" s="92"/>
      <c r="BI56" s="93"/>
    </row>
    <row r="57" ht="83" customHeight="1">
      <c r="A57" t="s" s="386">
        <v>388</v>
      </c>
      <c r="B57" t="s" s="360">
        <v>389</v>
      </c>
      <c r="C57" s="254"/>
      <c r="D57" t="s" s="123">
        <v>80</v>
      </c>
      <c r="E57" t="s" s="255">
        <v>390</v>
      </c>
      <c r="F57" t="s" s="123">
        <v>125</v>
      </c>
      <c r="G57" s="257">
        <v>1</v>
      </c>
      <c r="H57" s="127">
        <v>36184.210526316</v>
      </c>
      <c r="I57" s="128">
        <v>39802.6315789476</v>
      </c>
      <c r="J57" s="129">
        <f>I57/0.7</f>
        <v>56860.9022556394</v>
      </c>
      <c r="K57" s="258"/>
      <c r="L57" s="154"/>
      <c r="M57" s="155"/>
      <c r="N57" s="259"/>
      <c r="O57" s="260"/>
      <c r="P57" s="261"/>
      <c r="Q57" s="262"/>
      <c r="R57" s="263"/>
      <c r="S57" s="264"/>
      <c r="T57" s="265"/>
      <c r="U57" s="266"/>
      <c r="V57" s="267"/>
      <c r="W57" s="268"/>
      <c r="X57" s="269"/>
      <c r="Y57" s="270"/>
      <c r="Z57" s="271"/>
      <c r="AA57" s="272"/>
      <c r="AB57" s="147">
        <f>SUM(K57:AA57)</f>
        <v>0</v>
      </c>
      <c r="AC57" s="147">
        <f>AB57*G57</f>
        <v>0</v>
      </c>
      <c r="AD57" s="296">
        <f>H57*AB57</f>
        <v>0</v>
      </c>
      <c r="AE57" s="246">
        <v>1320</v>
      </c>
      <c r="AF57" s="400"/>
      <c r="AG57" s="298">
        <v>2.73</v>
      </c>
      <c r="AH57" s="299">
        <f>K57*G57</f>
        <v>0</v>
      </c>
      <c r="AI57" s="300">
        <f>L57*G57</f>
        <v>0</v>
      </c>
      <c r="AJ57" s="301">
        <f>M57*G57</f>
        <v>0</v>
      </c>
      <c r="AK57" s="302">
        <f>N57*G57</f>
        <v>0</v>
      </c>
      <c r="AL57" s="303">
        <f>O57*G57</f>
        <v>0</v>
      </c>
      <c r="AM57" s="304">
        <f>P57*G57</f>
        <v>0</v>
      </c>
      <c r="AN57" s="305">
        <f>Q57*G57</f>
        <v>0</v>
      </c>
      <c r="AO57" s="306">
        <f>R57*G57</f>
        <v>0</v>
      </c>
      <c r="AP57" s="307">
        <f>S57*G57</f>
        <v>0</v>
      </c>
      <c r="AQ57" s="308">
        <f>T57*G57</f>
        <v>0</v>
      </c>
      <c r="AR57" s="309">
        <f>U57*G57</f>
        <v>0</v>
      </c>
      <c r="AS57" s="310">
        <f>V57*G57</f>
        <v>0</v>
      </c>
      <c r="AT57" s="311">
        <f>W57*G57</f>
        <v>0</v>
      </c>
      <c r="AU57" s="312">
        <f>X57*G57</f>
        <v>0</v>
      </c>
      <c r="AV57" s="313">
        <f>Y57*G57</f>
        <v>0</v>
      </c>
      <c r="AW57" s="314">
        <f>Z57*G57</f>
        <v>0</v>
      </c>
      <c r="AX57" s="315">
        <f>AA57*G57</f>
        <v>0</v>
      </c>
      <c r="AY57" s="298">
        <f>AG57*AB57</f>
        <v>0</v>
      </c>
      <c r="AZ57" s="210"/>
      <c r="BA57" s="316"/>
      <c r="BB57" s="316"/>
      <c r="BC57" s="317">
        <f>AB57</f>
        <v>0</v>
      </c>
      <c r="BD57" s="316"/>
      <c r="BE57" s="316"/>
      <c r="BF57" s="316"/>
      <c r="BG57" s="316"/>
      <c r="BH57" s="92"/>
      <c r="BI57" s="93"/>
    </row>
    <row r="58" ht="71" customHeight="1">
      <c r="A58" t="s" s="386">
        <v>391</v>
      </c>
      <c r="B58" t="s" s="360">
        <v>392</v>
      </c>
      <c r="C58" s="254"/>
      <c r="D58" t="s" s="123">
        <v>80</v>
      </c>
      <c r="E58" t="s" s="255">
        <v>393</v>
      </c>
      <c r="F58" t="s" s="123">
        <v>125</v>
      </c>
      <c r="G58" s="257">
        <v>1</v>
      </c>
      <c r="H58" s="127">
        <v>35827.8508771933</v>
      </c>
      <c r="I58" s="128">
        <v>39410.6359649126</v>
      </c>
      <c r="J58" s="129">
        <f>I58/0.7</f>
        <v>56300.9085213037</v>
      </c>
      <c r="K58" s="258"/>
      <c r="L58" s="154"/>
      <c r="M58" s="155"/>
      <c r="N58" s="259"/>
      <c r="O58" s="260"/>
      <c r="P58" s="261"/>
      <c r="Q58" s="262"/>
      <c r="R58" s="263"/>
      <c r="S58" s="264"/>
      <c r="T58" s="265"/>
      <c r="U58" s="266"/>
      <c r="V58" s="267"/>
      <c r="W58" s="268"/>
      <c r="X58" s="269"/>
      <c r="Y58" s="270"/>
      <c r="Z58" s="271"/>
      <c r="AA58" s="272"/>
      <c r="AB58" s="147">
        <f>SUM(K58:AA58)</f>
        <v>0</v>
      </c>
      <c r="AC58" s="147">
        <f>AB58*G58</f>
        <v>0</v>
      </c>
      <c r="AD58" s="296">
        <f>H58*AB58</f>
        <v>0</v>
      </c>
      <c r="AE58" s="246">
        <v>1307</v>
      </c>
      <c r="AF58" s="400"/>
      <c r="AG58" s="298">
        <v>2.65</v>
      </c>
      <c r="AH58" s="299">
        <f>K58*G58</f>
        <v>0</v>
      </c>
      <c r="AI58" s="300">
        <f>L58*G58</f>
        <v>0</v>
      </c>
      <c r="AJ58" s="301">
        <f>M58*G58</f>
        <v>0</v>
      </c>
      <c r="AK58" s="302">
        <f>N58*G58</f>
        <v>0</v>
      </c>
      <c r="AL58" s="303">
        <f>O58*G58</f>
        <v>0</v>
      </c>
      <c r="AM58" s="304">
        <f>P58*G58</f>
        <v>0</v>
      </c>
      <c r="AN58" s="305">
        <f>Q58*G58</f>
        <v>0</v>
      </c>
      <c r="AO58" s="306">
        <f>R58*G58</f>
        <v>0</v>
      </c>
      <c r="AP58" s="307">
        <f>S58*G58</f>
        <v>0</v>
      </c>
      <c r="AQ58" s="308">
        <f>T58*G58</f>
        <v>0</v>
      </c>
      <c r="AR58" s="309">
        <f>U58*G58</f>
        <v>0</v>
      </c>
      <c r="AS58" s="310">
        <f>V58*G58</f>
        <v>0</v>
      </c>
      <c r="AT58" s="311">
        <f>W58*G58</f>
        <v>0</v>
      </c>
      <c r="AU58" s="312">
        <f>X58*G58</f>
        <v>0</v>
      </c>
      <c r="AV58" s="313">
        <f>Y58*G58</f>
        <v>0</v>
      </c>
      <c r="AW58" s="314">
        <f>Z58*G58</f>
        <v>0</v>
      </c>
      <c r="AX58" s="315">
        <f>AA58*G58</f>
        <v>0</v>
      </c>
      <c r="AY58" s="298">
        <f>AG58*AB58</f>
        <v>0</v>
      </c>
      <c r="AZ58" s="210"/>
      <c r="BA58" s="316"/>
      <c r="BB58" s="316"/>
      <c r="BC58" s="317">
        <f>AB58</f>
        <v>0</v>
      </c>
      <c r="BD58" s="316"/>
      <c r="BE58" s="316"/>
      <c r="BF58" s="316"/>
      <c r="BG58" s="316"/>
      <c r="BH58" s="92"/>
      <c r="BI58" s="93"/>
    </row>
    <row r="59" ht="71" customHeight="1">
      <c r="A59" t="s" s="386">
        <v>394</v>
      </c>
      <c r="B59" t="s" s="360">
        <v>395</v>
      </c>
      <c r="C59" s="254"/>
      <c r="D59" t="s" s="123">
        <v>80</v>
      </c>
      <c r="E59" t="s" s="255">
        <v>396</v>
      </c>
      <c r="F59" t="s" s="123">
        <v>125</v>
      </c>
      <c r="G59" s="257">
        <v>1</v>
      </c>
      <c r="H59" s="127">
        <v>35663.3771929826</v>
      </c>
      <c r="I59" s="128">
        <v>39229.7149122809</v>
      </c>
      <c r="J59" s="129">
        <f>I59/0.7</f>
        <v>56042.449874687</v>
      </c>
      <c r="K59" s="258"/>
      <c r="L59" s="154"/>
      <c r="M59" s="155"/>
      <c r="N59" s="259"/>
      <c r="O59" s="260"/>
      <c r="P59" s="261"/>
      <c r="Q59" s="262"/>
      <c r="R59" s="263"/>
      <c r="S59" s="264"/>
      <c r="T59" s="265"/>
      <c r="U59" s="266"/>
      <c r="V59" s="267"/>
      <c r="W59" s="268"/>
      <c r="X59" s="269"/>
      <c r="Y59" s="270"/>
      <c r="Z59" s="271"/>
      <c r="AA59" s="272"/>
      <c r="AB59" s="147">
        <f>SUM(K59:AA59)</f>
        <v>0</v>
      </c>
      <c r="AC59" s="147">
        <f>AB59*G59</f>
        <v>0</v>
      </c>
      <c r="AD59" s="296">
        <f>H59*AB59</f>
        <v>0</v>
      </c>
      <c r="AE59" s="246">
        <v>1301</v>
      </c>
      <c r="AF59" s="400"/>
      <c r="AG59" s="298">
        <v>2.47</v>
      </c>
      <c r="AH59" s="299">
        <f>K59*G59</f>
        <v>0</v>
      </c>
      <c r="AI59" s="300">
        <f>L59*G59</f>
        <v>0</v>
      </c>
      <c r="AJ59" s="301">
        <f>M59*G59</f>
        <v>0</v>
      </c>
      <c r="AK59" s="302">
        <f>N59*G59</f>
        <v>0</v>
      </c>
      <c r="AL59" s="303">
        <f>O59*G59</f>
        <v>0</v>
      </c>
      <c r="AM59" s="304">
        <f>P59*G59</f>
        <v>0</v>
      </c>
      <c r="AN59" s="305">
        <f>Q59*G59</f>
        <v>0</v>
      </c>
      <c r="AO59" s="306">
        <f>R59*G59</f>
        <v>0</v>
      </c>
      <c r="AP59" s="307">
        <f>S59*G59</f>
        <v>0</v>
      </c>
      <c r="AQ59" s="308">
        <f>T59*G59</f>
        <v>0</v>
      </c>
      <c r="AR59" s="309">
        <f>U59*G59</f>
        <v>0</v>
      </c>
      <c r="AS59" s="310">
        <f>V59*G59</f>
        <v>0</v>
      </c>
      <c r="AT59" s="311">
        <f>W59*G59</f>
        <v>0</v>
      </c>
      <c r="AU59" s="312">
        <f>X59*G59</f>
        <v>0</v>
      </c>
      <c r="AV59" s="313">
        <f>Y59*G59</f>
        <v>0</v>
      </c>
      <c r="AW59" s="314">
        <f>Z59*G59</f>
        <v>0</v>
      </c>
      <c r="AX59" s="315">
        <f>AA59*G59</f>
        <v>0</v>
      </c>
      <c r="AY59" s="298">
        <f>AG59*AB59</f>
        <v>0</v>
      </c>
      <c r="AZ59" s="210"/>
      <c r="BA59" s="316"/>
      <c r="BB59" s="316"/>
      <c r="BC59" s="317">
        <f>AB59</f>
        <v>0</v>
      </c>
      <c r="BD59" s="316"/>
      <c r="BE59" s="316"/>
      <c r="BF59" s="316"/>
      <c r="BG59" s="316"/>
      <c r="BH59" s="92"/>
      <c r="BI59" s="93"/>
    </row>
    <row r="60" ht="68" customHeight="1">
      <c r="A60" t="s" s="386">
        <v>397</v>
      </c>
      <c r="B60" t="s" s="360">
        <v>398</v>
      </c>
      <c r="C60" t="s" s="401">
        <v>399</v>
      </c>
      <c r="D60" t="s" s="123">
        <v>80</v>
      </c>
      <c r="E60" t="s" s="255">
        <v>400</v>
      </c>
      <c r="F60" t="s" s="123">
        <v>125</v>
      </c>
      <c r="G60" s="257">
        <v>1</v>
      </c>
      <c r="H60" s="127">
        <v>35334.4298245617</v>
      </c>
      <c r="I60" s="128">
        <v>38867.8728070179</v>
      </c>
      <c r="J60" s="129">
        <f>I60/0.7</f>
        <v>55525.5325814541</v>
      </c>
      <c r="K60" s="258"/>
      <c r="L60" s="154"/>
      <c r="M60" s="155"/>
      <c r="N60" s="259"/>
      <c r="O60" s="260"/>
      <c r="P60" s="261"/>
      <c r="Q60" s="262"/>
      <c r="R60" s="263"/>
      <c r="S60" s="264"/>
      <c r="T60" s="265"/>
      <c r="U60" s="266"/>
      <c r="V60" s="267"/>
      <c r="W60" s="268"/>
      <c r="X60" s="269"/>
      <c r="Y60" s="270"/>
      <c r="Z60" s="271"/>
      <c r="AA60" s="272"/>
      <c r="AB60" s="147">
        <f>SUM(K60:AA60)</f>
        <v>0</v>
      </c>
      <c r="AC60" s="147">
        <f>AB60*G60</f>
        <v>0</v>
      </c>
      <c r="AD60" s="296">
        <f>H60*AB60</f>
        <v>0</v>
      </c>
      <c r="AE60" s="246">
        <v>1289</v>
      </c>
      <c r="AF60" s="400"/>
      <c r="AG60" s="298">
        <v>2.32</v>
      </c>
      <c r="AH60" s="299">
        <f>K60*G60</f>
        <v>0</v>
      </c>
      <c r="AI60" s="300">
        <f>L60*G60</f>
        <v>0</v>
      </c>
      <c r="AJ60" s="301">
        <f>M60*G60</f>
        <v>0</v>
      </c>
      <c r="AK60" s="302">
        <f>N60*G60</f>
        <v>0</v>
      </c>
      <c r="AL60" s="303">
        <f>O60*G60</f>
        <v>0</v>
      </c>
      <c r="AM60" s="304">
        <f>P60*G60</f>
        <v>0</v>
      </c>
      <c r="AN60" s="305">
        <f>Q60*G60</f>
        <v>0</v>
      </c>
      <c r="AO60" s="306">
        <f>R60*G60</f>
        <v>0</v>
      </c>
      <c r="AP60" s="307">
        <f>S60*G60</f>
        <v>0</v>
      </c>
      <c r="AQ60" s="308">
        <f>T60*G60</f>
        <v>0</v>
      </c>
      <c r="AR60" s="309">
        <f>U60*G60</f>
        <v>0</v>
      </c>
      <c r="AS60" s="310">
        <f>V60*G60</f>
        <v>0</v>
      </c>
      <c r="AT60" s="311">
        <f>W60*G60</f>
        <v>0</v>
      </c>
      <c r="AU60" s="312">
        <f>X60*G60</f>
        <v>0</v>
      </c>
      <c r="AV60" s="313">
        <f>Y60*G60</f>
        <v>0</v>
      </c>
      <c r="AW60" s="314">
        <f>Z60*G60</f>
        <v>0</v>
      </c>
      <c r="AX60" s="315">
        <f>AA60*G60</f>
        <v>0</v>
      </c>
      <c r="AY60" s="298">
        <f>AG60*AB60</f>
        <v>0</v>
      </c>
      <c r="AZ60" s="210"/>
      <c r="BA60" s="316"/>
      <c r="BB60" s="316"/>
      <c r="BC60" s="317">
        <f>AB60</f>
        <v>0</v>
      </c>
      <c r="BD60" s="316"/>
      <c r="BE60" s="316"/>
      <c r="BF60" s="316"/>
      <c r="BG60" s="316"/>
      <c r="BH60" s="92"/>
      <c r="BI60" s="93"/>
    </row>
    <row r="61" ht="60" customHeight="1">
      <c r="A61" t="s" s="386">
        <v>401</v>
      </c>
      <c r="B61" t="s" s="360">
        <v>402</v>
      </c>
      <c r="C61" s="254"/>
      <c r="D61" t="s" s="123">
        <v>80</v>
      </c>
      <c r="E61" t="s" s="255">
        <v>403</v>
      </c>
      <c r="F61" t="s" s="123">
        <v>125</v>
      </c>
      <c r="G61" s="257">
        <v>1</v>
      </c>
      <c r="H61" s="127">
        <v>34265.3508771933</v>
      </c>
      <c r="I61" s="128">
        <v>37691.8859649126</v>
      </c>
      <c r="J61" s="129">
        <f>I61/0.7</f>
        <v>53845.5513784466</v>
      </c>
      <c r="K61" s="258"/>
      <c r="L61" s="154"/>
      <c r="M61" s="155"/>
      <c r="N61" s="259"/>
      <c r="O61" s="260"/>
      <c r="P61" s="261"/>
      <c r="Q61" s="262"/>
      <c r="R61" s="263"/>
      <c r="S61" s="264"/>
      <c r="T61" s="265"/>
      <c r="U61" s="266"/>
      <c r="V61" s="267"/>
      <c r="W61" s="268"/>
      <c r="X61" s="269"/>
      <c r="Y61" s="270"/>
      <c r="Z61" s="271"/>
      <c r="AA61" s="272"/>
      <c r="AB61" s="147">
        <f>SUM(K61:AA61)</f>
        <v>0</v>
      </c>
      <c r="AC61" s="147">
        <f>AB61*G61</f>
        <v>0</v>
      </c>
      <c r="AD61" s="296">
        <f>H61*AB61</f>
        <v>0</v>
      </c>
      <c r="AE61" s="246">
        <v>1250</v>
      </c>
      <c r="AF61" s="400"/>
      <c r="AG61" s="298">
        <v>1.84</v>
      </c>
      <c r="AH61" s="299">
        <f>K61*G61</f>
        <v>0</v>
      </c>
      <c r="AI61" s="300">
        <f>L61*G61</f>
        <v>0</v>
      </c>
      <c r="AJ61" s="301">
        <f>M61*G61</f>
        <v>0</v>
      </c>
      <c r="AK61" s="302">
        <f>N61*G61</f>
        <v>0</v>
      </c>
      <c r="AL61" s="303">
        <f>O61*G61</f>
        <v>0</v>
      </c>
      <c r="AM61" s="304">
        <f>P61*G61</f>
        <v>0</v>
      </c>
      <c r="AN61" s="305">
        <f>Q61*G61</f>
        <v>0</v>
      </c>
      <c r="AO61" s="306">
        <f>R61*G61</f>
        <v>0</v>
      </c>
      <c r="AP61" s="307">
        <f>S61*G61</f>
        <v>0</v>
      </c>
      <c r="AQ61" s="308">
        <f>T61*G61</f>
        <v>0</v>
      </c>
      <c r="AR61" s="309">
        <f>U61*G61</f>
        <v>0</v>
      </c>
      <c r="AS61" s="310">
        <f>V61*G61</f>
        <v>0</v>
      </c>
      <c r="AT61" s="311">
        <f>W61*G61</f>
        <v>0</v>
      </c>
      <c r="AU61" s="312">
        <f>X61*G61</f>
        <v>0</v>
      </c>
      <c r="AV61" s="313">
        <f>Y61*G61</f>
        <v>0</v>
      </c>
      <c r="AW61" s="314">
        <f>Z61*G61</f>
        <v>0</v>
      </c>
      <c r="AX61" s="315">
        <f>AA61*G61</f>
        <v>0</v>
      </c>
      <c r="AY61" s="298">
        <f>AG61*AB61</f>
        <v>0</v>
      </c>
      <c r="AZ61" s="210"/>
      <c r="BA61" s="316"/>
      <c r="BB61" s="316"/>
      <c r="BC61" s="317">
        <f>AB61</f>
        <v>0</v>
      </c>
      <c r="BD61" s="316"/>
      <c r="BE61" s="316"/>
      <c r="BF61" s="316"/>
      <c r="BG61" s="316"/>
      <c r="BH61" s="92"/>
      <c r="BI61" s="93"/>
    </row>
    <row r="62" ht="56" customHeight="1">
      <c r="A62" t="s" s="386">
        <v>404</v>
      </c>
      <c r="B62" t="s" s="360">
        <v>405</v>
      </c>
      <c r="C62" s="254"/>
      <c r="D62" t="s" s="123">
        <v>80</v>
      </c>
      <c r="E62" t="s" s="255">
        <v>406</v>
      </c>
      <c r="F62" t="s" s="123">
        <v>125</v>
      </c>
      <c r="G62" s="257">
        <v>1</v>
      </c>
      <c r="H62" s="127">
        <v>32127.1929824563</v>
      </c>
      <c r="I62" s="128">
        <v>35339.9122807019</v>
      </c>
      <c r="J62" s="129">
        <f>I62/0.7</f>
        <v>50485.5889724313</v>
      </c>
      <c r="K62" s="258"/>
      <c r="L62" s="154"/>
      <c r="M62" s="155"/>
      <c r="N62" s="259"/>
      <c r="O62" s="260"/>
      <c r="P62" s="261"/>
      <c r="Q62" s="262"/>
      <c r="R62" s="263"/>
      <c r="S62" s="264"/>
      <c r="T62" s="265"/>
      <c r="U62" s="266"/>
      <c r="V62" s="267"/>
      <c r="W62" s="268"/>
      <c r="X62" s="269"/>
      <c r="Y62" s="270"/>
      <c r="Z62" s="271"/>
      <c r="AA62" s="272"/>
      <c r="AB62" s="147">
        <f>SUM(K62:AA62)</f>
        <v>0</v>
      </c>
      <c r="AC62" s="147">
        <f>AB62*G62</f>
        <v>0</v>
      </c>
      <c r="AD62" s="296">
        <f>H62*AB62</f>
        <v>0</v>
      </c>
      <c r="AE62" s="246">
        <v>1172</v>
      </c>
      <c r="AF62" s="400"/>
      <c r="AG62" s="298">
        <v>1.43</v>
      </c>
      <c r="AH62" s="299">
        <f>K62*G62</f>
        <v>0</v>
      </c>
      <c r="AI62" s="300">
        <f>L62*G62</f>
        <v>0</v>
      </c>
      <c r="AJ62" s="301">
        <f>M62*G62</f>
        <v>0</v>
      </c>
      <c r="AK62" s="302">
        <f>N62*G62</f>
        <v>0</v>
      </c>
      <c r="AL62" s="303">
        <f>O62*G62</f>
        <v>0</v>
      </c>
      <c r="AM62" s="304">
        <f>P62*G62</f>
        <v>0</v>
      </c>
      <c r="AN62" s="305">
        <f>Q62*G62</f>
        <v>0</v>
      </c>
      <c r="AO62" s="306">
        <f>R62*G62</f>
        <v>0</v>
      </c>
      <c r="AP62" s="307">
        <f>S62*G62</f>
        <v>0</v>
      </c>
      <c r="AQ62" s="308">
        <f>T62*G62</f>
        <v>0</v>
      </c>
      <c r="AR62" s="309">
        <f>U62*G62</f>
        <v>0</v>
      </c>
      <c r="AS62" s="310">
        <f>V62*G62</f>
        <v>0</v>
      </c>
      <c r="AT62" s="311">
        <f>W62*G62</f>
        <v>0</v>
      </c>
      <c r="AU62" s="312">
        <f>X62*G62</f>
        <v>0</v>
      </c>
      <c r="AV62" s="313">
        <f>Y62*G62</f>
        <v>0</v>
      </c>
      <c r="AW62" s="314">
        <f>Z62*G62</f>
        <v>0</v>
      </c>
      <c r="AX62" s="315">
        <f>AA62*G62</f>
        <v>0</v>
      </c>
      <c r="AY62" s="298">
        <f>AG62*AB62</f>
        <v>0</v>
      </c>
      <c r="AZ62" s="210"/>
      <c r="BA62" s="316"/>
      <c r="BB62" s="316"/>
      <c r="BC62" s="317">
        <f>AB62</f>
        <v>0</v>
      </c>
      <c r="BD62" s="316"/>
      <c r="BE62" s="316"/>
      <c r="BF62" s="316"/>
      <c r="BG62" s="316"/>
      <c r="BH62" s="92"/>
      <c r="BI62" s="93"/>
    </row>
    <row r="63" ht="56" customHeight="1">
      <c r="A63" t="s" s="386">
        <v>407</v>
      </c>
      <c r="B63" t="s" s="360">
        <v>408</v>
      </c>
      <c r="C63" s="254"/>
      <c r="D63" t="s" s="123">
        <v>80</v>
      </c>
      <c r="E63" t="s" s="255">
        <v>409</v>
      </c>
      <c r="F63" t="s" s="123">
        <v>125</v>
      </c>
      <c r="G63" s="257">
        <v>1</v>
      </c>
      <c r="H63" s="127">
        <v>29769.7368421056</v>
      </c>
      <c r="I63" s="128">
        <v>32746.7105263162</v>
      </c>
      <c r="J63" s="129">
        <f>I63/0.7</f>
        <v>46781.0150375946</v>
      </c>
      <c r="K63" s="258"/>
      <c r="L63" s="154"/>
      <c r="M63" s="155"/>
      <c r="N63" s="259"/>
      <c r="O63" s="260"/>
      <c r="P63" s="261"/>
      <c r="Q63" s="262"/>
      <c r="R63" s="263"/>
      <c r="S63" s="264"/>
      <c r="T63" s="265"/>
      <c r="U63" s="266"/>
      <c r="V63" s="267"/>
      <c r="W63" s="268"/>
      <c r="X63" s="269"/>
      <c r="Y63" s="270"/>
      <c r="Z63" s="271"/>
      <c r="AA63" s="272"/>
      <c r="AB63" s="147">
        <f>SUM(K63:AA63)</f>
        <v>0</v>
      </c>
      <c r="AC63" s="147">
        <f>AB63*G63</f>
        <v>0</v>
      </c>
      <c r="AD63" s="296">
        <f>H63*AB63</f>
        <v>0</v>
      </c>
      <c r="AE63" s="246">
        <v>1086</v>
      </c>
      <c r="AF63" s="400"/>
      <c r="AG63" s="298">
        <v>1.15</v>
      </c>
      <c r="AH63" s="299">
        <f>K63*G63</f>
        <v>0</v>
      </c>
      <c r="AI63" s="300">
        <f>L63*G63</f>
        <v>0</v>
      </c>
      <c r="AJ63" s="301">
        <f>M63*G63</f>
        <v>0</v>
      </c>
      <c r="AK63" s="302">
        <f>N63*G63</f>
        <v>0</v>
      </c>
      <c r="AL63" s="303">
        <f>O63*G63</f>
        <v>0</v>
      </c>
      <c r="AM63" s="304">
        <f>P63*G63</f>
        <v>0</v>
      </c>
      <c r="AN63" s="305">
        <f>Q63*G63</f>
        <v>0</v>
      </c>
      <c r="AO63" s="306">
        <f>R63*G63</f>
        <v>0</v>
      </c>
      <c r="AP63" s="307">
        <f>S63*G63</f>
        <v>0</v>
      </c>
      <c r="AQ63" s="308">
        <f>T63*G63</f>
        <v>0</v>
      </c>
      <c r="AR63" s="309">
        <f>U63*G63</f>
        <v>0</v>
      </c>
      <c r="AS63" s="310">
        <f>V63*G63</f>
        <v>0</v>
      </c>
      <c r="AT63" s="311">
        <f>W63*G63</f>
        <v>0</v>
      </c>
      <c r="AU63" s="312">
        <f>X63*G63</f>
        <v>0</v>
      </c>
      <c r="AV63" s="313">
        <f>Y63*G63</f>
        <v>0</v>
      </c>
      <c r="AW63" s="314">
        <f>Z63*G63</f>
        <v>0</v>
      </c>
      <c r="AX63" s="315">
        <f>AA63*G63</f>
        <v>0</v>
      </c>
      <c r="AY63" s="298">
        <f>AG63*AB63</f>
        <v>0</v>
      </c>
      <c r="AZ63" s="210"/>
      <c r="BA63" s="316"/>
      <c r="BB63" s="316"/>
      <c r="BC63" s="317">
        <f>AB63</f>
        <v>0</v>
      </c>
      <c r="BD63" s="316"/>
      <c r="BE63" s="316"/>
      <c r="BF63" s="316"/>
      <c r="BG63" s="316"/>
      <c r="BH63" s="92"/>
      <c r="BI63" s="93"/>
    </row>
    <row r="64" ht="53" customHeight="1">
      <c r="A64" t="s" s="386">
        <v>410</v>
      </c>
      <c r="B64" t="s" s="360">
        <v>411</v>
      </c>
      <c r="C64" s="254"/>
      <c r="D64" t="s" s="123">
        <v>80</v>
      </c>
      <c r="E64" t="s" s="255">
        <v>412</v>
      </c>
      <c r="F64" t="s" s="123">
        <v>54</v>
      </c>
      <c r="G64" s="257">
        <v>1</v>
      </c>
      <c r="H64" s="127">
        <v>27384.8684210527</v>
      </c>
      <c r="I64" s="128">
        <v>30123.355263158</v>
      </c>
      <c r="J64" s="129">
        <f>I64/0.7</f>
        <v>43033.3646616543</v>
      </c>
      <c r="K64" s="258"/>
      <c r="L64" s="154"/>
      <c r="M64" s="155"/>
      <c r="N64" s="259"/>
      <c r="O64" s="260"/>
      <c r="P64" s="261"/>
      <c r="Q64" s="262"/>
      <c r="R64" s="263"/>
      <c r="S64" s="264"/>
      <c r="T64" s="265"/>
      <c r="U64" s="266"/>
      <c r="V64" s="267"/>
      <c r="W64" s="268"/>
      <c r="X64" s="269"/>
      <c r="Y64" s="270"/>
      <c r="Z64" s="271"/>
      <c r="AA64" s="272"/>
      <c r="AB64" s="147">
        <f>SUM(K64:AA64)</f>
        <v>0</v>
      </c>
      <c r="AC64" s="147">
        <f>AB64*G64</f>
        <v>0</v>
      </c>
      <c r="AD64" s="296">
        <f>H64*AB64</f>
        <v>0</v>
      </c>
      <c r="AE64" s="246">
        <v>999</v>
      </c>
      <c r="AF64" s="400"/>
      <c r="AG64" s="298">
        <v>0.87</v>
      </c>
      <c r="AH64" s="299">
        <f>K64*G64</f>
        <v>0</v>
      </c>
      <c r="AI64" s="300">
        <f>L64*G64</f>
        <v>0</v>
      </c>
      <c r="AJ64" s="301">
        <f>M64*G64</f>
        <v>0</v>
      </c>
      <c r="AK64" s="302">
        <f>N64*G64</f>
        <v>0</v>
      </c>
      <c r="AL64" s="303">
        <f>O64*G64</f>
        <v>0</v>
      </c>
      <c r="AM64" s="304">
        <f>P64*G64</f>
        <v>0</v>
      </c>
      <c r="AN64" s="305">
        <f>Q64*G64</f>
        <v>0</v>
      </c>
      <c r="AO64" s="306">
        <f>R64*G64</f>
        <v>0</v>
      </c>
      <c r="AP64" s="307">
        <f>S64*G64</f>
        <v>0</v>
      </c>
      <c r="AQ64" s="308">
        <f>T64*G64</f>
        <v>0</v>
      </c>
      <c r="AR64" s="309">
        <f>U64*G64</f>
        <v>0</v>
      </c>
      <c r="AS64" s="310">
        <f>V64*G64</f>
        <v>0</v>
      </c>
      <c r="AT64" s="311">
        <f>W64*G64</f>
        <v>0</v>
      </c>
      <c r="AU64" s="312">
        <f>X64*G64</f>
        <v>0</v>
      </c>
      <c r="AV64" s="313">
        <f>Y64*G64</f>
        <v>0</v>
      </c>
      <c r="AW64" s="314">
        <f>Z64*G64</f>
        <v>0</v>
      </c>
      <c r="AX64" s="315">
        <f>AA64*G64</f>
        <v>0</v>
      </c>
      <c r="AY64" s="298">
        <f>AG64*AB64</f>
        <v>0</v>
      </c>
      <c r="AZ64" s="210"/>
      <c r="BA64" s="316"/>
      <c r="BB64" s="316"/>
      <c r="BC64" s="316"/>
      <c r="BD64" s="317">
        <f>AB64</f>
        <v>0</v>
      </c>
      <c r="BE64" s="316"/>
      <c r="BF64" s="316"/>
      <c r="BG64" s="316"/>
      <c r="BH64" s="92"/>
      <c r="BI64" s="93"/>
    </row>
    <row r="65" ht="50" customHeight="1">
      <c r="A65" t="s" s="386">
        <v>413</v>
      </c>
      <c r="B65" t="s" s="360">
        <v>414</v>
      </c>
      <c r="C65" s="254"/>
      <c r="D65" t="s" s="123">
        <v>80</v>
      </c>
      <c r="E65" t="s" s="255">
        <v>415</v>
      </c>
      <c r="F65" t="s" s="123">
        <v>54</v>
      </c>
      <c r="G65" s="257">
        <v>1</v>
      </c>
      <c r="H65" s="127">
        <v>24972.5877192983</v>
      </c>
      <c r="I65" s="128">
        <v>27469.8464912281</v>
      </c>
      <c r="J65" s="129">
        <f>I65/0.7</f>
        <v>39242.6378446116</v>
      </c>
      <c r="K65" s="258"/>
      <c r="L65" s="154"/>
      <c r="M65" s="155"/>
      <c r="N65" s="259"/>
      <c r="O65" s="260"/>
      <c r="P65" s="261"/>
      <c r="Q65" s="262"/>
      <c r="R65" s="263"/>
      <c r="S65" s="264"/>
      <c r="T65" s="265"/>
      <c r="U65" s="266"/>
      <c r="V65" s="267"/>
      <c r="W65" s="268"/>
      <c r="X65" s="269"/>
      <c r="Y65" s="270"/>
      <c r="Z65" s="271"/>
      <c r="AA65" s="272"/>
      <c r="AB65" s="147">
        <f>SUM(K65:AA65)</f>
        <v>0</v>
      </c>
      <c r="AC65" s="147">
        <f>AB65*G65</f>
        <v>0</v>
      </c>
      <c r="AD65" s="296">
        <f>H65*AB65</f>
        <v>0</v>
      </c>
      <c r="AE65" s="246">
        <v>911</v>
      </c>
      <c r="AF65" s="400"/>
      <c r="AG65" s="298">
        <v>0.76</v>
      </c>
      <c r="AH65" s="299">
        <f>K65*G65</f>
        <v>0</v>
      </c>
      <c r="AI65" s="300">
        <f>L65*G65</f>
        <v>0</v>
      </c>
      <c r="AJ65" s="301">
        <f>M65*G65</f>
        <v>0</v>
      </c>
      <c r="AK65" s="302">
        <f>N65*G65</f>
        <v>0</v>
      </c>
      <c r="AL65" s="303">
        <f>O65*G65</f>
        <v>0</v>
      </c>
      <c r="AM65" s="304">
        <f>P65*G65</f>
        <v>0</v>
      </c>
      <c r="AN65" s="305">
        <f>Q65*G65</f>
        <v>0</v>
      </c>
      <c r="AO65" s="306">
        <f>R65*G65</f>
        <v>0</v>
      </c>
      <c r="AP65" s="307">
        <f>S65*G65</f>
        <v>0</v>
      </c>
      <c r="AQ65" s="308">
        <f>T65*G65</f>
        <v>0</v>
      </c>
      <c r="AR65" s="309">
        <f>U65*G65</f>
        <v>0</v>
      </c>
      <c r="AS65" s="310">
        <f>V65*G65</f>
        <v>0</v>
      </c>
      <c r="AT65" s="311">
        <f>W65*G65</f>
        <v>0</v>
      </c>
      <c r="AU65" s="312">
        <f>X65*G65</f>
        <v>0</v>
      </c>
      <c r="AV65" s="313">
        <f>Y65*G65</f>
        <v>0</v>
      </c>
      <c r="AW65" s="314">
        <f>Z65*G65</f>
        <v>0</v>
      </c>
      <c r="AX65" s="315">
        <f>AA65*G65</f>
        <v>0</v>
      </c>
      <c r="AY65" s="298">
        <f>AG65*AB65</f>
        <v>0</v>
      </c>
      <c r="AZ65" s="210"/>
      <c r="BA65" s="316"/>
      <c r="BB65" s="316"/>
      <c r="BC65" s="316"/>
      <c r="BD65" s="317">
        <f>AB65</f>
        <v>0</v>
      </c>
      <c r="BE65" s="316"/>
      <c r="BF65" s="316"/>
      <c r="BG65" s="316"/>
      <c r="BH65" s="92"/>
      <c r="BI65" s="93"/>
    </row>
    <row r="66" ht="47" customHeight="1">
      <c r="A66" t="s" s="386">
        <v>416</v>
      </c>
      <c r="B66" t="s" s="360">
        <v>417</v>
      </c>
      <c r="C66" s="254"/>
      <c r="D66" t="s" s="123">
        <v>80</v>
      </c>
      <c r="E66" t="s" s="255">
        <v>418</v>
      </c>
      <c r="F66" t="s" s="123">
        <v>54</v>
      </c>
      <c r="G66" s="257">
        <v>1</v>
      </c>
      <c r="H66" s="127">
        <v>26123.903508772</v>
      </c>
      <c r="I66" s="128">
        <v>28736.2938596492</v>
      </c>
      <c r="J66" s="129">
        <f>I66/0.7</f>
        <v>41051.8483709274</v>
      </c>
      <c r="K66" s="258"/>
      <c r="L66" s="154"/>
      <c r="M66" s="155"/>
      <c r="N66" s="259"/>
      <c r="O66" s="260"/>
      <c r="P66" s="261"/>
      <c r="Q66" s="262"/>
      <c r="R66" s="263"/>
      <c r="S66" s="264"/>
      <c r="T66" s="265"/>
      <c r="U66" s="266"/>
      <c r="V66" s="267"/>
      <c r="W66" s="268"/>
      <c r="X66" s="269"/>
      <c r="Y66" s="270"/>
      <c r="Z66" s="271"/>
      <c r="AA66" s="272"/>
      <c r="AB66" s="147">
        <f>SUM(K66:AA66)</f>
        <v>0</v>
      </c>
      <c r="AC66" s="147">
        <f>AB66*G66</f>
        <v>0</v>
      </c>
      <c r="AD66" s="296">
        <f>H66*AB66</f>
        <v>0</v>
      </c>
      <c r="AE66" s="246">
        <v>953</v>
      </c>
      <c r="AF66" s="400"/>
      <c r="AG66" s="298">
        <v>0.8</v>
      </c>
      <c r="AH66" s="299">
        <f>K66*G66</f>
        <v>0</v>
      </c>
      <c r="AI66" s="300">
        <f>L66*G66</f>
        <v>0</v>
      </c>
      <c r="AJ66" s="301">
        <f>M66*G66</f>
        <v>0</v>
      </c>
      <c r="AK66" s="302">
        <f>N66*G66</f>
        <v>0</v>
      </c>
      <c r="AL66" s="303">
        <f>O66*G66</f>
        <v>0</v>
      </c>
      <c r="AM66" s="304">
        <f>P66*G66</f>
        <v>0</v>
      </c>
      <c r="AN66" s="305">
        <f>Q66*G66</f>
        <v>0</v>
      </c>
      <c r="AO66" s="306">
        <f>R66*G66</f>
        <v>0</v>
      </c>
      <c r="AP66" s="307">
        <f>S66*G66</f>
        <v>0</v>
      </c>
      <c r="AQ66" s="308">
        <f>T66*G66</f>
        <v>0</v>
      </c>
      <c r="AR66" s="309">
        <f>U66*G66</f>
        <v>0</v>
      </c>
      <c r="AS66" s="310">
        <f>V66*G66</f>
        <v>0</v>
      </c>
      <c r="AT66" s="311">
        <f>W66*G66</f>
        <v>0</v>
      </c>
      <c r="AU66" s="312">
        <f>X66*G66</f>
        <v>0</v>
      </c>
      <c r="AV66" s="313">
        <f>Y66*G66</f>
        <v>0</v>
      </c>
      <c r="AW66" s="314">
        <f>Z66*G66</f>
        <v>0</v>
      </c>
      <c r="AX66" s="315">
        <f>AA66*G66</f>
        <v>0</v>
      </c>
      <c r="AY66" s="298">
        <f>AG66*AB66</f>
        <v>0</v>
      </c>
      <c r="AZ66" s="210"/>
      <c r="BA66" s="316"/>
      <c r="BB66" s="316"/>
      <c r="BC66" s="316"/>
      <c r="BD66" s="317">
        <f>AB66</f>
        <v>0</v>
      </c>
      <c r="BE66" s="316"/>
      <c r="BF66" s="316"/>
      <c r="BG66" s="316"/>
      <c r="BH66" s="92"/>
      <c r="BI66" s="93"/>
    </row>
    <row r="67" ht="43" customHeight="1">
      <c r="A67" t="s" s="386">
        <v>419</v>
      </c>
      <c r="B67" t="s" s="360">
        <v>420</v>
      </c>
      <c r="C67" s="254"/>
      <c r="D67" t="s" s="123">
        <v>80</v>
      </c>
      <c r="E67" t="s" s="255">
        <v>421</v>
      </c>
      <c r="F67" t="s" s="123">
        <v>54</v>
      </c>
      <c r="G67" s="257">
        <v>1</v>
      </c>
      <c r="H67" s="127">
        <v>25301.5350877196</v>
      </c>
      <c r="I67" s="128">
        <v>27831.6885964916</v>
      </c>
      <c r="J67" s="129">
        <f>I67/0.7</f>
        <v>39759.5551378451</v>
      </c>
      <c r="K67" s="258"/>
      <c r="L67" s="154"/>
      <c r="M67" s="155"/>
      <c r="N67" s="259"/>
      <c r="O67" s="260"/>
      <c r="P67" s="261"/>
      <c r="Q67" s="262"/>
      <c r="R67" s="263"/>
      <c r="S67" s="264"/>
      <c r="T67" s="265"/>
      <c r="U67" s="266"/>
      <c r="V67" s="267"/>
      <c r="W67" s="268"/>
      <c r="X67" s="269"/>
      <c r="Y67" s="270"/>
      <c r="Z67" s="271"/>
      <c r="AA67" s="272"/>
      <c r="AB67" s="147">
        <f>SUM(K67:AA67)</f>
        <v>0</v>
      </c>
      <c r="AC67" s="147">
        <f>AB67*G67</f>
        <v>0</v>
      </c>
      <c r="AD67" s="296">
        <f>H67*AB67</f>
        <v>0</v>
      </c>
      <c r="AE67" s="246">
        <v>923</v>
      </c>
      <c r="AF67" s="400"/>
      <c r="AG67" s="298">
        <v>0.72</v>
      </c>
      <c r="AH67" s="299">
        <f>K67*G67</f>
        <v>0</v>
      </c>
      <c r="AI67" s="300">
        <f>L67*G67</f>
        <v>0</v>
      </c>
      <c r="AJ67" s="301">
        <f>M67*G67</f>
        <v>0</v>
      </c>
      <c r="AK67" s="302">
        <f>N67*G67</f>
        <v>0</v>
      </c>
      <c r="AL67" s="303">
        <f>O67*G67</f>
        <v>0</v>
      </c>
      <c r="AM67" s="304">
        <f>P67*G67</f>
        <v>0</v>
      </c>
      <c r="AN67" s="305">
        <f>Q67*G67</f>
        <v>0</v>
      </c>
      <c r="AO67" s="306">
        <f>R67*G67</f>
        <v>0</v>
      </c>
      <c r="AP67" s="307">
        <f>S67*G67</f>
        <v>0</v>
      </c>
      <c r="AQ67" s="308">
        <f>T67*G67</f>
        <v>0</v>
      </c>
      <c r="AR67" s="309">
        <f>U67*G67</f>
        <v>0</v>
      </c>
      <c r="AS67" s="310">
        <f>V67*G67</f>
        <v>0</v>
      </c>
      <c r="AT67" s="311">
        <f>W67*G67</f>
        <v>0</v>
      </c>
      <c r="AU67" s="312">
        <f>X67*G67</f>
        <v>0</v>
      </c>
      <c r="AV67" s="313">
        <f>Y67*G67</f>
        <v>0</v>
      </c>
      <c r="AW67" s="314">
        <f>Z67*G67</f>
        <v>0</v>
      </c>
      <c r="AX67" s="315">
        <f>AA67*G67</f>
        <v>0</v>
      </c>
      <c r="AY67" s="298">
        <f>AG67*AB67</f>
        <v>0</v>
      </c>
      <c r="AZ67" s="210"/>
      <c r="BA67" s="316"/>
      <c r="BB67" s="316"/>
      <c r="BC67" s="316"/>
      <c r="BD67" s="317">
        <f>AB67</f>
        <v>0</v>
      </c>
      <c r="BE67" s="316"/>
      <c r="BF67" s="316"/>
      <c r="BG67" s="316"/>
      <c r="BH67" s="92"/>
      <c r="BI67" s="93"/>
    </row>
    <row r="68" ht="48" customHeight="1">
      <c r="A68" t="s" s="386">
        <v>422</v>
      </c>
      <c r="B68" t="s" s="360">
        <v>423</v>
      </c>
      <c r="C68" s="254"/>
      <c r="D68" t="s" s="123">
        <v>80</v>
      </c>
      <c r="E68" t="s" s="255">
        <v>424</v>
      </c>
      <c r="F68" t="s" s="123">
        <v>54</v>
      </c>
      <c r="G68" s="257">
        <v>1</v>
      </c>
      <c r="H68" s="127">
        <v>24671.0526315789</v>
      </c>
      <c r="I68" s="128">
        <v>27138.1578947368</v>
      </c>
      <c r="J68" s="129">
        <f>I68/0.7</f>
        <v>38768.7969924811</v>
      </c>
      <c r="K68" s="258"/>
      <c r="L68" s="154"/>
      <c r="M68" s="155"/>
      <c r="N68" s="259"/>
      <c r="O68" s="260"/>
      <c r="P68" s="261"/>
      <c r="Q68" s="262"/>
      <c r="R68" s="263"/>
      <c r="S68" s="264"/>
      <c r="T68" s="265"/>
      <c r="U68" s="266"/>
      <c r="V68" s="267"/>
      <c r="W68" s="268"/>
      <c r="X68" s="269"/>
      <c r="Y68" s="270"/>
      <c r="Z68" s="271"/>
      <c r="AA68" s="272"/>
      <c r="AB68" s="147">
        <f>SUM(K68:AA68)</f>
        <v>0</v>
      </c>
      <c r="AC68" s="147">
        <f>AB68*G68</f>
        <v>0</v>
      </c>
      <c r="AD68" s="296">
        <f>H68*AB68</f>
        <v>0</v>
      </c>
      <c r="AE68" s="246">
        <v>900</v>
      </c>
      <c r="AF68" s="400"/>
      <c r="AG68" s="298">
        <v>0.51</v>
      </c>
      <c r="AH68" s="299">
        <f>K68*G68</f>
        <v>0</v>
      </c>
      <c r="AI68" s="300">
        <f>L68*G68</f>
        <v>0</v>
      </c>
      <c r="AJ68" s="301">
        <f>M68*G68</f>
        <v>0</v>
      </c>
      <c r="AK68" s="302">
        <f>N68*G68</f>
        <v>0</v>
      </c>
      <c r="AL68" s="303">
        <f>O68*G68</f>
        <v>0</v>
      </c>
      <c r="AM68" s="304">
        <f>P68*G68</f>
        <v>0</v>
      </c>
      <c r="AN68" s="305">
        <f>Q68*G68</f>
        <v>0</v>
      </c>
      <c r="AO68" s="306">
        <f>R68*G68</f>
        <v>0</v>
      </c>
      <c r="AP68" s="307">
        <f>S68*G68</f>
        <v>0</v>
      </c>
      <c r="AQ68" s="308">
        <f>T68*G68</f>
        <v>0</v>
      </c>
      <c r="AR68" s="309">
        <f>U68*G68</f>
        <v>0</v>
      </c>
      <c r="AS68" s="310">
        <f>V68*G68</f>
        <v>0</v>
      </c>
      <c r="AT68" s="311">
        <f>W68*G68</f>
        <v>0</v>
      </c>
      <c r="AU68" s="312">
        <f>X68*G68</f>
        <v>0</v>
      </c>
      <c r="AV68" s="313">
        <f>Y68*G68</f>
        <v>0</v>
      </c>
      <c r="AW68" s="314">
        <f>Z68*G68</f>
        <v>0</v>
      </c>
      <c r="AX68" s="315">
        <f>AA68*G68</f>
        <v>0</v>
      </c>
      <c r="AY68" s="298">
        <f>AG68*AB68</f>
        <v>0</v>
      </c>
      <c r="AZ68" s="210"/>
      <c r="BA68" s="316"/>
      <c r="BB68" s="316"/>
      <c r="BC68" s="316"/>
      <c r="BD68" s="317">
        <f>AB68</f>
        <v>0</v>
      </c>
      <c r="BE68" s="316"/>
      <c r="BF68" s="316"/>
      <c r="BG68" s="316"/>
      <c r="BH68" s="92"/>
      <c r="BI68" s="93"/>
    </row>
    <row r="69" ht="44" customHeight="1">
      <c r="A69" t="s" s="386">
        <v>425</v>
      </c>
      <c r="B69" t="s" s="360">
        <v>426</v>
      </c>
      <c r="C69" s="254"/>
      <c r="D69" t="s" s="123">
        <v>80</v>
      </c>
      <c r="E69" t="s" s="255">
        <v>427</v>
      </c>
      <c r="F69" t="s" s="123">
        <v>54</v>
      </c>
      <c r="G69" s="257">
        <v>1</v>
      </c>
      <c r="H69" s="127">
        <v>23985.7456140351</v>
      </c>
      <c r="I69" s="128">
        <v>26384.3201754386</v>
      </c>
      <c r="J69" s="129">
        <f>I69/0.7</f>
        <v>37691.8859649123</v>
      </c>
      <c r="K69" s="258"/>
      <c r="L69" s="154"/>
      <c r="M69" s="155"/>
      <c r="N69" s="259"/>
      <c r="O69" s="260"/>
      <c r="P69" s="261"/>
      <c r="Q69" s="262"/>
      <c r="R69" s="263"/>
      <c r="S69" s="264"/>
      <c r="T69" s="265"/>
      <c r="U69" s="266"/>
      <c r="V69" s="267"/>
      <c r="W69" s="268"/>
      <c r="X69" s="269"/>
      <c r="Y69" s="270"/>
      <c r="Z69" s="271"/>
      <c r="AA69" s="272"/>
      <c r="AB69" s="147">
        <f>SUM(K69:AA69)</f>
        <v>0</v>
      </c>
      <c r="AC69" s="147">
        <f>AB69*G69</f>
        <v>0</v>
      </c>
      <c r="AD69" s="296">
        <f>H69*AB69</f>
        <v>0</v>
      </c>
      <c r="AE69" s="246">
        <v>875</v>
      </c>
      <c r="AF69" s="400"/>
      <c r="AG69" s="298">
        <v>0.42</v>
      </c>
      <c r="AH69" s="299">
        <f>K69*G69</f>
        <v>0</v>
      </c>
      <c r="AI69" s="300">
        <f>L69*G69</f>
        <v>0</v>
      </c>
      <c r="AJ69" s="301">
        <f>M69*G69</f>
        <v>0</v>
      </c>
      <c r="AK69" s="302">
        <f>N69*G69</f>
        <v>0</v>
      </c>
      <c r="AL69" s="303">
        <f>O69*G69</f>
        <v>0</v>
      </c>
      <c r="AM69" s="304">
        <f>P69*G69</f>
        <v>0</v>
      </c>
      <c r="AN69" s="305">
        <f>Q69*G69</f>
        <v>0</v>
      </c>
      <c r="AO69" s="306">
        <f>R69*G69</f>
        <v>0</v>
      </c>
      <c r="AP69" s="307">
        <f>S69*G69</f>
        <v>0</v>
      </c>
      <c r="AQ69" s="308">
        <f>T69*G69</f>
        <v>0</v>
      </c>
      <c r="AR69" s="309">
        <f>U69*G69</f>
        <v>0</v>
      </c>
      <c r="AS69" s="310">
        <f>V69*G69</f>
        <v>0</v>
      </c>
      <c r="AT69" s="311">
        <f>W69*G69</f>
        <v>0</v>
      </c>
      <c r="AU69" s="312">
        <f>X69*G69</f>
        <v>0</v>
      </c>
      <c r="AV69" s="313">
        <f>Y69*G69</f>
        <v>0</v>
      </c>
      <c r="AW69" s="314">
        <f>Z69*G69</f>
        <v>0</v>
      </c>
      <c r="AX69" s="315">
        <f>AA69*G69</f>
        <v>0</v>
      </c>
      <c r="AY69" s="298">
        <f>AG69*AB69</f>
        <v>0</v>
      </c>
      <c r="AZ69" s="210"/>
      <c r="BA69" s="316"/>
      <c r="BB69" s="316"/>
      <c r="BC69" s="316"/>
      <c r="BD69" s="317">
        <f>AB69</f>
        <v>0</v>
      </c>
      <c r="BE69" s="316"/>
      <c r="BF69" s="316"/>
      <c r="BG69" s="316"/>
      <c r="BH69" s="92"/>
      <c r="BI69" s="93"/>
    </row>
    <row r="70" ht="47" customHeight="1">
      <c r="A70" t="s" s="386">
        <v>428</v>
      </c>
      <c r="B70" t="s" s="360">
        <v>429</v>
      </c>
      <c r="C70" s="254"/>
      <c r="D70" t="s" s="123">
        <v>80</v>
      </c>
      <c r="E70" t="s" s="255">
        <v>430</v>
      </c>
      <c r="F70" t="s" s="123">
        <v>54</v>
      </c>
      <c r="G70" s="257">
        <v>1</v>
      </c>
      <c r="H70" s="127">
        <v>23327.850877193</v>
      </c>
      <c r="I70" s="128">
        <v>25660.6359649123</v>
      </c>
      <c r="J70" s="129">
        <f>I70/0.7</f>
        <v>36658.0513784461</v>
      </c>
      <c r="K70" s="258"/>
      <c r="L70" s="154"/>
      <c r="M70" s="155"/>
      <c r="N70" s="259"/>
      <c r="O70" s="260"/>
      <c r="P70" s="261"/>
      <c r="Q70" s="262"/>
      <c r="R70" s="263"/>
      <c r="S70" s="264"/>
      <c r="T70" s="265"/>
      <c r="U70" s="266"/>
      <c r="V70" s="267"/>
      <c r="W70" s="268"/>
      <c r="X70" s="269"/>
      <c r="Y70" s="270"/>
      <c r="Z70" s="271"/>
      <c r="AA70" s="272"/>
      <c r="AB70" s="147">
        <f>SUM(K70:AA70)</f>
        <v>0</v>
      </c>
      <c r="AC70" s="147">
        <f>AB70*G70</f>
        <v>0</v>
      </c>
      <c r="AD70" s="296">
        <f>H70*AB70</f>
        <v>0</v>
      </c>
      <c r="AE70" s="246">
        <v>851</v>
      </c>
      <c r="AF70" s="400"/>
      <c r="AG70" s="298">
        <v>0.4</v>
      </c>
      <c r="AH70" s="299">
        <f>K70*G70</f>
        <v>0</v>
      </c>
      <c r="AI70" s="300">
        <f>L70*G70</f>
        <v>0</v>
      </c>
      <c r="AJ70" s="301">
        <f>M70*G70</f>
        <v>0</v>
      </c>
      <c r="AK70" s="302">
        <f>N70*G70</f>
        <v>0</v>
      </c>
      <c r="AL70" s="303">
        <f>O70*G70</f>
        <v>0</v>
      </c>
      <c r="AM70" s="304">
        <f>P70*G70</f>
        <v>0</v>
      </c>
      <c r="AN70" s="305">
        <f>Q70*G70</f>
        <v>0</v>
      </c>
      <c r="AO70" s="306">
        <f>R70*G70</f>
        <v>0</v>
      </c>
      <c r="AP70" s="307">
        <f>S70*G70</f>
        <v>0</v>
      </c>
      <c r="AQ70" s="308">
        <f>T70*G70</f>
        <v>0</v>
      </c>
      <c r="AR70" s="309">
        <f>U70*G70</f>
        <v>0</v>
      </c>
      <c r="AS70" s="310">
        <f>V70*G70</f>
        <v>0</v>
      </c>
      <c r="AT70" s="311">
        <f>W70*G70</f>
        <v>0</v>
      </c>
      <c r="AU70" s="312">
        <f>X70*G70</f>
        <v>0</v>
      </c>
      <c r="AV70" s="313">
        <f>Y70*G70</f>
        <v>0</v>
      </c>
      <c r="AW70" s="314">
        <f>Z70*G70</f>
        <v>0</v>
      </c>
      <c r="AX70" s="315">
        <f>AA70*G70</f>
        <v>0</v>
      </c>
      <c r="AY70" s="298">
        <f>AG70*AB70</f>
        <v>0</v>
      </c>
      <c r="AZ70" s="210"/>
      <c r="BA70" s="316"/>
      <c r="BB70" s="316"/>
      <c r="BC70" s="316"/>
      <c r="BD70" s="317">
        <f>AB70</f>
        <v>0</v>
      </c>
      <c r="BE70" s="316"/>
      <c r="BF70" s="316"/>
      <c r="BG70" s="316"/>
      <c r="BH70" s="92"/>
      <c r="BI70" s="93"/>
    </row>
    <row r="71" ht="68" customHeight="1">
      <c r="A71" t="s" s="386">
        <v>431</v>
      </c>
      <c r="B71" t="s" s="360">
        <v>432</v>
      </c>
      <c r="C71" s="254"/>
      <c r="D71" t="s" s="123">
        <v>57</v>
      </c>
      <c r="E71" t="s" s="255">
        <v>433</v>
      </c>
      <c r="F71" t="s" s="123">
        <v>125</v>
      </c>
      <c r="G71" s="257">
        <v>1</v>
      </c>
      <c r="H71" s="127">
        <v>36019.7368421056</v>
      </c>
      <c r="I71" s="128">
        <v>39621.7105263162</v>
      </c>
      <c r="J71" s="129">
        <f>I71/0.7</f>
        <v>56602.4436090231</v>
      </c>
      <c r="K71" s="258"/>
      <c r="L71" s="154"/>
      <c r="M71" s="155"/>
      <c r="N71" s="259"/>
      <c r="O71" s="260"/>
      <c r="P71" s="261"/>
      <c r="Q71" s="262"/>
      <c r="R71" s="263"/>
      <c r="S71" s="264"/>
      <c r="T71" s="265"/>
      <c r="U71" s="266"/>
      <c r="V71" s="267"/>
      <c r="W71" s="268"/>
      <c r="X71" s="269"/>
      <c r="Y71" s="270"/>
      <c r="Z71" s="271"/>
      <c r="AA71" s="272"/>
      <c r="AB71" s="147">
        <f>SUM(K71:AA71)</f>
        <v>0</v>
      </c>
      <c r="AC71" s="147">
        <f>AB71*G71</f>
        <v>0</v>
      </c>
      <c r="AD71" s="296">
        <f>H71*AB71</f>
        <v>0</v>
      </c>
      <c r="AE71" s="246">
        <v>1314</v>
      </c>
      <c r="AF71" s="400"/>
      <c r="AG71" s="298">
        <v>2.62</v>
      </c>
      <c r="AH71" s="299">
        <f>K71*G71</f>
        <v>0</v>
      </c>
      <c r="AI71" s="300">
        <f>L71*G71</f>
        <v>0</v>
      </c>
      <c r="AJ71" s="301">
        <f>M71*G71</f>
        <v>0</v>
      </c>
      <c r="AK71" s="302">
        <f>N71*G71</f>
        <v>0</v>
      </c>
      <c r="AL71" s="303">
        <f>O71*G71</f>
        <v>0</v>
      </c>
      <c r="AM71" s="304">
        <f>P71*G71</f>
        <v>0</v>
      </c>
      <c r="AN71" s="305">
        <f>Q71*G71</f>
        <v>0</v>
      </c>
      <c r="AO71" s="306">
        <f>R71*G71</f>
        <v>0</v>
      </c>
      <c r="AP71" s="307">
        <f>S71*G71</f>
        <v>0</v>
      </c>
      <c r="AQ71" s="308">
        <f>T71*G71</f>
        <v>0</v>
      </c>
      <c r="AR71" s="309">
        <f>U71*G71</f>
        <v>0</v>
      </c>
      <c r="AS71" s="310">
        <f>V71*G71</f>
        <v>0</v>
      </c>
      <c r="AT71" s="311">
        <f>W71*G71</f>
        <v>0</v>
      </c>
      <c r="AU71" s="312">
        <f>X71*G71</f>
        <v>0</v>
      </c>
      <c r="AV71" s="313">
        <f>Y71*G71</f>
        <v>0</v>
      </c>
      <c r="AW71" s="314">
        <f>Z71*G71</f>
        <v>0</v>
      </c>
      <c r="AX71" s="315">
        <f>AA71*G71</f>
        <v>0</v>
      </c>
      <c r="AY71" s="298">
        <f>AG71*AB71</f>
        <v>0</v>
      </c>
      <c r="AZ71" s="210"/>
      <c r="BA71" s="316"/>
      <c r="BB71" s="316"/>
      <c r="BC71" s="317">
        <f>AB71</f>
        <v>0</v>
      </c>
      <c r="BD71" s="316"/>
      <c r="BE71" s="316"/>
      <c r="BF71" s="316"/>
      <c r="BG71" s="316"/>
      <c r="BH71" s="92"/>
      <c r="BI71" s="93"/>
    </row>
    <row r="72" ht="62" customHeight="1">
      <c r="A72" t="s" s="386">
        <v>434</v>
      </c>
      <c r="B72" t="s" s="360">
        <v>435</v>
      </c>
      <c r="C72" s="254"/>
      <c r="D72" t="s" s="123">
        <v>57</v>
      </c>
      <c r="E72" t="s" s="255">
        <v>436</v>
      </c>
      <c r="F72" t="s" s="123">
        <v>54</v>
      </c>
      <c r="G72" s="257">
        <v>1</v>
      </c>
      <c r="H72" s="127">
        <v>32620.6140350877</v>
      </c>
      <c r="I72" s="128">
        <v>35882.6754385965</v>
      </c>
      <c r="J72" s="129">
        <f>I72/0.7</f>
        <v>51260.9649122807</v>
      </c>
      <c r="K72" s="258"/>
      <c r="L72" s="154"/>
      <c r="M72" s="155"/>
      <c r="N72" s="259"/>
      <c r="O72" s="260"/>
      <c r="P72" s="261"/>
      <c r="Q72" s="262"/>
      <c r="R72" s="263"/>
      <c r="S72" s="264"/>
      <c r="T72" s="265"/>
      <c r="U72" s="266"/>
      <c r="V72" s="267"/>
      <c r="W72" s="268"/>
      <c r="X72" s="269"/>
      <c r="Y72" s="270"/>
      <c r="Z72" s="271"/>
      <c r="AA72" s="272"/>
      <c r="AB72" s="147">
        <f>SUM(K72:AA72)</f>
        <v>0</v>
      </c>
      <c r="AC72" s="147">
        <f>AB72*G72</f>
        <v>0</v>
      </c>
      <c r="AD72" s="296">
        <f>H72*AB72</f>
        <v>0</v>
      </c>
      <c r="AE72" s="246">
        <v>1190</v>
      </c>
      <c r="AF72" s="400"/>
      <c r="AG72" s="298">
        <v>2.14</v>
      </c>
      <c r="AH72" s="299">
        <f>K72*G72</f>
        <v>0</v>
      </c>
      <c r="AI72" s="300">
        <f>L72*G72</f>
        <v>0</v>
      </c>
      <c r="AJ72" s="301">
        <f>M72*G72</f>
        <v>0</v>
      </c>
      <c r="AK72" s="302">
        <f>N72*G72</f>
        <v>0</v>
      </c>
      <c r="AL72" s="303">
        <f>O72*G72</f>
        <v>0</v>
      </c>
      <c r="AM72" s="304">
        <f>P72*G72</f>
        <v>0</v>
      </c>
      <c r="AN72" s="305">
        <f>Q72*G72</f>
        <v>0</v>
      </c>
      <c r="AO72" s="306">
        <f>R72*G72</f>
        <v>0</v>
      </c>
      <c r="AP72" s="307">
        <f>S72*G72</f>
        <v>0</v>
      </c>
      <c r="AQ72" s="308">
        <f>T72*G72</f>
        <v>0</v>
      </c>
      <c r="AR72" s="309">
        <f>U72*G72</f>
        <v>0</v>
      </c>
      <c r="AS72" s="310">
        <f>V72*G72</f>
        <v>0</v>
      </c>
      <c r="AT72" s="311">
        <f>W72*G72</f>
        <v>0</v>
      </c>
      <c r="AU72" s="312">
        <f>X72*G72</f>
        <v>0</v>
      </c>
      <c r="AV72" s="313">
        <f>Y72*G72</f>
        <v>0</v>
      </c>
      <c r="AW72" s="314">
        <f>Z72*G72</f>
        <v>0</v>
      </c>
      <c r="AX72" s="315">
        <f>AA72*G72</f>
        <v>0</v>
      </c>
      <c r="AY72" s="298">
        <f>AG72*AB72</f>
        <v>0</v>
      </c>
      <c r="AZ72" s="210"/>
      <c r="BA72" s="316"/>
      <c r="BB72" s="316"/>
      <c r="BC72" s="316"/>
      <c r="BD72" s="317">
        <f>AB72</f>
        <v>0</v>
      </c>
      <c r="BE72" s="316"/>
      <c r="BF72" s="316"/>
      <c r="BG72" s="316"/>
      <c r="BH72" s="92"/>
      <c r="BI72" s="93"/>
    </row>
    <row r="73" ht="53" customHeight="1">
      <c r="A73" t="s" s="386">
        <v>437</v>
      </c>
      <c r="B73" t="s" s="360">
        <v>438</v>
      </c>
      <c r="C73" s="254"/>
      <c r="D73" t="s" s="123">
        <v>57</v>
      </c>
      <c r="E73" t="s" s="255">
        <v>439</v>
      </c>
      <c r="F73" t="s" s="123">
        <v>54</v>
      </c>
      <c r="G73" s="257">
        <v>1</v>
      </c>
      <c r="H73" s="127">
        <v>26014.2543859647</v>
      </c>
      <c r="I73" s="128">
        <v>28615.6798245612</v>
      </c>
      <c r="J73" s="129">
        <f>I73/0.7</f>
        <v>40879.542606516</v>
      </c>
      <c r="K73" s="258"/>
      <c r="L73" s="154"/>
      <c r="M73" s="155"/>
      <c r="N73" s="259"/>
      <c r="O73" s="260"/>
      <c r="P73" s="261"/>
      <c r="Q73" s="262"/>
      <c r="R73" s="263"/>
      <c r="S73" s="264"/>
      <c r="T73" s="265"/>
      <c r="U73" s="266"/>
      <c r="V73" s="267"/>
      <c r="W73" s="268"/>
      <c r="X73" s="269"/>
      <c r="Y73" s="270"/>
      <c r="Z73" s="271"/>
      <c r="AA73" s="272"/>
      <c r="AB73" s="147">
        <f>SUM(K73:AA73)</f>
        <v>0</v>
      </c>
      <c r="AC73" s="147">
        <f>AB73*G73</f>
        <v>0</v>
      </c>
      <c r="AD73" s="296">
        <f>H73*AB73</f>
        <v>0</v>
      </c>
      <c r="AE73" s="246">
        <v>949</v>
      </c>
      <c r="AF73" s="400"/>
      <c r="AG73" s="298">
        <v>0.89</v>
      </c>
      <c r="AH73" s="299">
        <f>K73*G73</f>
        <v>0</v>
      </c>
      <c r="AI73" s="300">
        <f>L73*G73</f>
        <v>0</v>
      </c>
      <c r="AJ73" s="301">
        <f>M73*G73</f>
        <v>0</v>
      </c>
      <c r="AK73" s="302">
        <f>N73*G73</f>
        <v>0</v>
      </c>
      <c r="AL73" s="303">
        <f>O73*G73</f>
        <v>0</v>
      </c>
      <c r="AM73" s="304">
        <f>P73*G73</f>
        <v>0</v>
      </c>
      <c r="AN73" s="305">
        <f>Q73*G73</f>
        <v>0</v>
      </c>
      <c r="AO73" s="306">
        <f>R73*G73</f>
        <v>0</v>
      </c>
      <c r="AP73" s="307">
        <f>S73*G73</f>
        <v>0</v>
      </c>
      <c r="AQ73" s="308">
        <f>T73*G73</f>
        <v>0</v>
      </c>
      <c r="AR73" s="309">
        <f>U73*G73</f>
        <v>0</v>
      </c>
      <c r="AS73" s="310">
        <f>V73*G73</f>
        <v>0</v>
      </c>
      <c r="AT73" s="311">
        <f>W73*G73</f>
        <v>0</v>
      </c>
      <c r="AU73" s="312">
        <f>X73*G73</f>
        <v>0</v>
      </c>
      <c r="AV73" s="313">
        <f>Y73*G73</f>
        <v>0</v>
      </c>
      <c r="AW73" s="314">
        <f>Z73*G73</f>
        <v>0</v>
      </c>
      <c r="AX73" s="315">
        <f>AA73*G73</f>
        <v>0</v>
      </c>
      <c r="AY73" s="298">
        <f>AG73*AB73</f>
        <v>0</v>
      </c>
      <c r="AZ73" s="210"/>
      <c r="BA73" s="316"/>
      <c r="BB73" s="316"/>
      <c r="BC73" s="316"/>
      <c r="BD73" s="317">
        <f>AB73</f>
        <v>0</v>
      </c>
      <c r="BE73" s="316"/>
      <c r="BF73" s="316"/>
      <c r="BG73" s="316"/>
      <c r="BH73" s="92"/>
      <c r="BI73" s="93"/>
    </row>
    <row r="74" ht="70" customHeight="1">
      <c r="A74" t="s" s="386">
        <v>440</v>
      </c>
      <c r="B74" t="s" s="360">
        <v>441</v>
      </c>
      <c r="C74" s="254"/>
      <c r="D74" t="s" s="123">
        <v>57</v>
      </c>
      <c r="E74" t="s" s="255">
        <v>442</v>
      </c>
      <c r="F74" t="s" s="123">
        <v>125</v>
      </c>
      <c r="G74" s="257">
        <v>1</v>
      </c>
      <c r="H74" s="127">
        <v>35855.2631578946</v>
      </c>
      <c r="I74" s="128">
        <v>39440.7894736841</v>
      </c>
      <c r="J74" s="129">
        <f>I74/0.7</f>
        <v>56343.9849624059</v>
      </c>
      <c r="K74" s="258"/>
      <c r="L74" s="154"/>
      <c r="M74" s="155"/>
      <c r="N74" s="259"/>
      <c r="O74" s="260"/>
      <c r="P74" s="261"/>
      <c r="Q74" s="262"/>
      <c r="R74" s="263"/>
      <c r="S74" s="264"/>
      <c r="T74" s="265"/>
      <c r="U74" s="266"/>
      <c r="V74" s="267"/>
      <c r="W74" s="268"/>
      <c r="X74" s="269"/>
      <c r="Y74" s="270"/>
      <c r="Z74" s="271"/>
      <c r="AA74" s="272"/>
      <c r="AB74" s="147">
        <f>SUM(K74:AA74)</f>
        <v>0</v>
      </c>
      <c r="AC74" s="147">
        <f>AB74*G74</f>
        <v>0</v>
      </c>
      <c r="AD74" s="296">
        <f>H74*AB74</f>
        <v>0</v>
      </c>
      <c r="AE74" s="246">
        <v>1308</v>
      </c>
      <c r="AF74" s="400"/>
      <c r="AG74" s="298">
        <v>2.68</v>
      </c>
      <c r="AH74" s="299">
        <f>K74*G74</f>
        <v>0</v>
      </c>
      <c r="AI74" s="300">
        <f>L74*G74</f>
        <v>0</v>
      </c>
      <c r="AJ74" s="301">
        <f>M74*G74</f>
        <v>0</v>
      </c>
      <c r="AK74" s="302">
        <f>N74*G74</f>
        <v>0</v>
      </c>
      <c r="AL74" s="303">
        <f>O74*G74</f>
        <v>0</v>
      </c>
      <c r="AM74" s="304">
        <f>P74*G74</f>
        <v>0</v>
      </c>
      <c r="AN74" s="305">
        <f>Q74*G74</f>
        <v>0</v>
      </c>
      <c r="AO74" s="306">
        <f>R74*G74</f>
        <v>0</v>
      </c>
      <c r="AP74" s="307">
        <f>S74*G74</f>
        <v>0</v>
      </c>
      <c r="AQ74" s="308">
        <f>T74*G74</f>
        <v>0</v>
      </c>
      <c r="AR74" s="309">
        <f>U74*G74</f>
        <v>0</v>
      </c>
      <c r="AS74" s="310">
        <f>V74*G74</f>
        <v>0</v>
      </c>
      <c r="AT74" s="311">
        <f>W74*G74</f>
        <v>0</v>
      </c>
      <c r="AU74" s="312">
        <f>X74*G74</f>
        <v>0</v>
      </c>
      <c r="AV74" s="313">
        <f>Y74*G74</f>
        <v>0</v>
      </c>
      <c r="AW74" s="314">
        <f>Z74*G74</f>
        <v>0</v>
      </c>
      <c r="AX74" s="315">
        <f>AA74*G74</f>
        <v>0</v>
      </c>
      <c r="AY74" s="298">
        <f>AG74*AB74</f>
        <v>0</v>
      </c>
      <c r="AZ74" s="210"/>
      <c r="BA74" s="316"/>
      <c r="BB74" s="316"/>
      <c r="BC74" s="317">
        <f>AB74</f>
        <v>0</v>
      </c>
      <c r="BD74" s="316"/>
      <c r="BE74" s="316"/>
      <c r="BF74" s="316"/>
      <c r="BG74" s="316"/>
      <c r="BH74" s="92"/>
      <c r="BI74" s="93"/>
    </row>
    <row r="75" ht="62" customHeight="1">
      <c r="A75" t="s" s="386">
        <v>443</v>
      </c>
      <c r="B75" t="s" s="360">
        <v>444</v>
      </c>
      <c r="C75" s="254"/>
      <c r="D75" t="s" s="123">
        <v>57</v>
      </c>
      <c r="E75" t="s" s="255">
        <v>436</v>
      </c>
      <c r="F75" t="s" s="123">
        <v>54</v>
      </c>
      <c r="G75" s="257">
        <v>1</v>
      </c>
      <c r="H75" s="127">
        <v>32510.9649122807</v>
      </c>
      <c r="I75" s="128">
        <v>35762.0614035088</v>
      </c>
      <c r="J75" s="129">
        <f>I75/0.7</f>
        <v>51088.6591478697</v>
      </c>
      <c r="K75" s="258"/>
      <c r="L75" s="154"/>
      <c r="M75" s="155"/>
      <c r="N75" s="259"/>
      <c r="O75" s="260"/>
      <c r="P75" s="261"/>
      <c r="Q75" s="262"/>
      <c r="R75" s="263"/>
      <c r="S75" s="264"/>
      <c r="T75" s="265"/>
      <c r="U75" s="266"/>
      <c r="V75" s="267"/>
      <c r="W75" s="268"/>
      <c r="X75" s="269"/>
      <c r="Y75" s="270"/>
      <c r="Z75" s="271"/>
      <c r="AA75" s="272"/>
      <c r="AB75" s="147">
        <f>SUM(K75:AA75)</f>
        <v>0</v>
      </c>
      <c r="AC75" s="147">
        <f>AB75*G75</f>
        <v>0</v>
      </c>
      <c r="AD75" s="296">
        <f>H75*AB75</f>
        <v>0</v>
      </c>
      <c r="AE75" s="246">
        <v>1186</v>
      </c>
      <c r="AF75" s="400"/>
      <c r="AG75" s="298">
        <v>1.75</v>
      </c>
      <c r="AH75" s="299">
        <f>K75*G75</f>
        <v>0</v>
      </c>
      <c r="AI75" s="300">
        <f>L75*G75</f>
        <v>0</v>
      </c>
      <c r="AJ75" s="301">
        <f>M75*G75</f>
        <v>0</v>
      </c>
      <c r="AK75" s="302">
        <f>N75*G75</f>
        <v>0</v>
      </c>
      <c r="AL75" s="303">
        <f>O75*G75</f>
        <v>0</v>
      </c>
      <c r="AM75" s="304">
        <f>P75*G75</f>
        <v>0</v>
      </c>
      <c r="AN75" s="305">
        <f>Q75*G75</f>
        <v>0</v>
      </c>
      <c r="AO75" s="306">
        <f>R75*G75</f>
        <v>0</v>
      </c>
      <c r="AP75" s="307">
        <f>S75*G75</f>
        <v>0</v>
      </c>
      <c r="AQ75" s="308">
        <f>T75*G75</f>
        <v>0</v>
      </c>
      <c r="AR75" s="309">
        <f>U75*G75</f>
        <v>0</v>
      </c>
      <c r="AS75" s="310">
        <f>V75*G75</f>
        <v>0</v>
      </c>
      <c r="AT75" s="311">
        <f>W75*G75</f>
        <v>0</v>
      </c>
      <c r="AU75" s="312">
        <f>X75*G75</f>
        <v>0</v>
      </c>
      <c r="AV75" s="313">
        <f>Y75*G75</f>
        <v>0</v>
      </c>
      <c r="AW75" s="314">
        <f>Z75*G75</f>
        <v>0</v>
      </c>
      <c r="AX75" s="315">
        <f>AA75*G75</f>
        <v>0</v>
      </c>
      <c r="AY75" s="298">
        <f>AG75*AB75</f>
        <v>0</v>
      </c>
      <c r="AZ75" s="210"/>
      <c r="BA75" s="316"/>
      <c r="BB75" s="316"/>
      <c r="BC75" s="316"/>
      <c r="BD75" s="317">
        <f>AB75</f>
        <v>0</v>
      </c>
      <c r="BE75" s="316"/>
      <c r="BF75" s="316"/>
      <c r="BG75" s="316"/>
      <c r="BH75" s="92"/>
      <c r="BI75" s="93"/>
    </row>
    <row r="76" ht="56" customHeight="1">
      <c r="A76" t="s" s="386">
        <v>445</v>
      </c>
      <c r="B76" t="s" s="360">
        <v>446</v>
      </c>
      <c r="C76" s="254"/>
      <c r="D76" t="s" s="123">
        <v>57</v>
      </c>
      <c r="E76" t="s" s="255">
        <v>447</v>
      </c>
      <c r="F76" t="s" s="123">
        <v>54</v>
      </c>
      <c r="G76" s="257">
        <v>1</v>
      </c>
      <c r="H76" s="127">
        <v>25082.2368421053</v>
      </c>
      <c r="I76" s="128">
        <v>27590.4605263158</v>
      </c>
      <c r="J76" s="129">
        <f>I76/0.7</f>
        <v>39414.9436090226</v>
      </c>
      <c r="K76" s="258"/>
      <c r="L76" s="154"/>
      <c r="M76" s="155"/>
      <c r="N76" s="259"/>
      <c r="O76" s="260"/>
      <c r="P76" s="261"/>
      <c r="Q76" s="262"/>
      <c r="R76" s="263"/>
      <c r="S76" s="264"/>
      <c r="T76" s="265"/>
      <c r="U76" s="266"/>
      <c r="V76" s="267"/>
      <c r="W76" s="268"/>
      <c r="X76" s="269"/>
      <c r="Y76" s="270"/>
      <c r="Z76" s="271"/>
      <c r="AA76" s="272"/>
      <c r="AB76" s="147">
        <f>SUM(K76:AA76)</f>
        <v>0</v>
      </c>
      <c r="AC76" s="147">
        <f>AB76*G76</f>
        <v>0</v>
      </c>
      <c r="AD76" s="296">
        <f>H76*AB76</f>
        <v>0</v>
      </c>
      <c r="AE76" s="246">
        <v>915</v>
      </c>
      <c r="AF76" s="400"/>
      <c r="AG76" s="298">
        <v>1.03</v>
      </c>
      <c r="AH76" s="299">
        <f>K76*G76</f>
        <v>0</v>
      </c>
      <c r="AI76" s="300">
        <f>L76*G76</f>
        <v>0</v>
      </c>
      <c r="AJ76" s="301">
        <f>M76*G76</f>
        <v>0</v>
      </c>
      <c r="AK76" s="302">
        <f>N76*G76</f>
        <v>0</v>
      </c>
      <c r="AL76" s="303">
        <f>O76*G76</f>
        <v>0</v>
      </c>
      <c r="AM76" s="304">
        <f>P76*G76</f>
        <v>0</v>
      </c>
      <c r="AN76" s="305">
        <f>Q76*G76</f>
        <v>0</v>
      </c>
      <c r="AO76" s="306">
        <f>R76*G76</f>
        <v>0</v>
      </c>
      <c r="AP76" s="307">
        <f>S76*G76</f>
        <v>0</v>
      </c>
      <c r="AQ76" s="308">
        <f>T76*G76</f>
        <v>0</v>
      </c>
      <c r="AR76" s="309">
        <f>U76*G76</f>
        <v>0</v>
      </c>
      <c r="AS76" s="310">
        <f>V76*G76</f>
        <v>0</v>
      </c>
      <c r="AT76" s="311">
        <f>W76*G76</f>
        <v>0</v>
      </c>
      <c r="AU76" s="312">
        <f>X76*G76</f>
        <v>0</v>
      </c>
      <c r="AV76" s="313">
        <f>Y76*G76</f>
        <v>0</v>
      </c>
      <c r="AW76" s="314">
        <f>Z76*G76</f>
        <v>0</v>
      </c>
      <c r="AX76" s="315">
        <f>AA76*G76</f>
        <v>0</v>
      </c>
      <c r="AY76" s="298">
        <f>AG76*AB76</f>
        <v>0</v>
      </c>
      <c r="AZ76" s="210"/>
      <c r="BA76" s="316"/>
      <c r="BB76" s="316"/>
      <c r="BC76" s="316"/>
      <c r="BD76" s="317">
        <f>AB76</f>
        <v>0</v>
      </c>
      <c r="BE76" s="316"/>
      <c r="BF76" s="316"/>
      <c r="BG76" s="316"/>
      <c r="BH76" s="92"/>
      <c r="BI76" s="93"/>
    </row>
    <row r="77" ht="70" customHeight="1">
      <c r="A77" t="s" s="386">
        <v>448</v>
      </c>
      <c r="B77" t="s" s="360">
        <v>449</v>
      </c>
      <c r="C77" s="254"/>
      <c r="D77" t="s" s="123">
        <v>320</v>
      </c>
      <c r="E77" t="s" s="255">
        <v>450</v>
      </c>
      <c r="F77" t="s" s="123">
        <v>125</v>
      </c>
      <c r="G77" s="257">
        <v>1</v>
      </c>
      <c r="H77" s="127">
        <v>36156.7982456143</v>
      </c>
      <c r="I77" s="128">
        <v>39772.4780701757</v>
      </c>
      <c r="J77" s="129">
        <f>I77/0.7</f>
        <v>56817.8258145367</v>
      </c>
      <c r="K77" s="258"/>
      <c r="L77" s="154"/>
      <c r="M77" s="155"/>
      <c r="N77" s="259"/>
      <c r="O77" s="260"/>
      <c r="P77" s="261"/>
      <c r="Q77" s="262"/>
      <c r="R77" s="263"/>
      <c r="S77" s="264"/>
      <c r="T77" s="265"/>
      <c r="U77" s="266"/>
      <c r="V77" s="267"/>
      <c r="W77" s="268"/>
      <c r="X77" s="269"/>
      <c r="Y77" s="270"/>
      <c r="Z77" s="271"/>
      <c r="AA77" s="272"/>
      <c r="AB77" s="147">
        <f>SUM(K77:AA77)</f>
        <v>0</v>
      </c>
      <c r="AC77" s="147">
        <f>AB77*G77</f>
        <v>0</v>
      </c>
      <c r="AD77" s="296">
        <f>H77*AB77</f>
        <v>0</v>
      </c>
      <c r="AE77" s="246">
        <v>1319</v>
      </c>
      <c r="AF77" s="400"/>
      <c r="AG77" s="298">
        <v>3.22</v>
      </c>
      <c r="AH77" s="299">
        <f>K77*G77</f>
        <v>0</v>
      </c>
      <c r="AI77" s="300">
        <f>L77*G77</f>
        <v>0</v>
      </c>
      <c r="AJ77" s="301">
        <f>M77*G77</f>
        <v>0</v>
      </c>
      <c r="AK77" s="302">
        <f>N77*G77</f>
        <v>0</v>
      </c>
      <c r="AL77" s="303">
        <f>O77*G77</f>
        <v>0</v>
      </c>
      <c r="AM77" s="304">
        <f>P77*G77</f>
        <v>0</v>
      </c>
      <c r="AN77" s="305">
        <f>Q77*G77</f>
        <v>0</v>
      </c>
      <c r="AO77" s="306">
        <f>R77*G77</f>
        <v>0</v>
      </c>
      <c r="AP77" s="307">
        <f>S77*G77</f>
        <v>0</v>
      </c>
      <c r="AQ77" s="308">
        <f>T77*G77</f>
        <v>0</v>
      </c>
      <c r="AR77" s="309">
        <f>U77*G77</f>
        <v>0</v>
      </c>
      <c r="AS77" s="310">
        <f>V77*G77</f>
        <v>0</v>
      </c>
      <c r="AT77" s="311">
        <f>W77*G77</f>
        <v>0</v>
      </c>
      <c r="AU77" s="312">
        <f>X77*G77</f>
        <v>0</v>
      </c>
      <c r="AV77" s="313">
        <f>Y77*G77</f>
        <v>0</v>
      </c>
      <c r="AW77" s="314">
        <f>Z77*G77</f>
        <v>0</v>
      </c>
      <c r="AX77" s="315">
        <f>AA77*G77</f>
        <v>0</v>
      </c>
      <c r="AY77" s="298">
        <f>AG77*AB77</f>
        <v>0</v>
      </c>
      <c r="AZ77" s="210"/>
      <c r="BA77" s="316"/>
      <c r="BB77" s="316"/>
      <c r="BC77" s="317">
        <f>AB77</f>
        <v>0</v>
      </c>
      <c r="BD77" s="316"/>
      <c r="BE77" s="316"/>
      <c r="BF77" s="316"/>
      <c r="BG77" s="316"/>
      <c r="BH77" s="92"/>
      <c r="BI77" s="93"/>
    </row>
    <row r="78" ht="62" customHeight="1">
      <c r="A78" t="s" s="386">
        <v>451</v>
      </c>
      <c r="B78" t="s" s="360">
        <v>452</v>
      </c>
      <c r="C78" s="254"/>
      <c r="D78" t="s" s="123">
        <v>320</v>
      </c>
      <c r="E78" t="s" s="255">
        <v>453</v>
      </c>
      <c r="F78" t="s" s="123">
        <v>54</v>
      </c>
      <c r="G78" s="257">
        <v>1</v>
      </c>
      <c r="H78" s="127">
        <v>32620.6140350877</v>
      </c>
      <c r="I78" s="128">
        <v>35882.6754385965</v>
      </c>
      <c r="J78" s="129">
        <f>I78/0.7</f>
        <v>51260.9649122807</v>
      </c>
      <c r="K78" s="258"/>
      <c r="L78" s="154"/>
      <c r="M78" s="155"/>
      <c r="N78" s="259"/>
      <c r="O78" s="260"/>
      <c r="P78" s="261"/>
      <c r="Q78" s="262"/>
      <c r="R78" s="263"/>
      <c r="S78" s="264"/>
      <c r="T78" s="265"/>
      <c r="U78" s="266"/>
      <c r="V78" s="267"/>
      <c r="W78" s="268"/>
      <c r="X78" s="269"/>
      <c r="Y78" s="270"/>
      <c r="Z78" s="271"/>
      <c r="AA78" s="272"/>
      <c r="AB78" s="147">
        <f>SUM(K78:AA78)</f>
        <v>0</v>
      </c>
      <c r="AC78" s="147">
        <f>AB78*G78</f>
        <v>0</v>
      </c>
      <c r="AD78" s="296">
        <f>H78*AB78</f>
        <v>0</v>
      </c>
      <c r="AE78" s="246">
        <v>1190</v>
      </c>
      <c r="AF78" s="400"/>
      <c r="AG78" s="298">
        <v>2.18</v>
      </c>
      <c r="AH78" s="299">
        <f>K78*G78</f>
        <v>0</v>
      </c>
      <c r="AI78" s="300">
        <f>L78*G78</f>
        <v>0</v>
      </c>
      <c r="AJ78" s="301">
        <f>M78*G78</f>
        <v>0</v>
      </c>
      <c r="AK78" s="302">
        <f>N78*G78</f>
        <v>0</v>
      </c>
      <c r="AL78" s="303">
        <f>O78*G78</f>
        <v>0</v>
      </c>
      <c r="AM78" s="304">
        <f>P78*G78</f>
        <v>0</v>
      </c>
      <c r="AN78" s="305">
        <f>Q78*G78</f>
        <v>0</v>
      </c>
      <c r="AO78" s="306">
        <f>R78*G78</f>
        <v>0</v>
      </c>
      <c r="AP78" s="307">
        <f>S78*G78</f>
        <v>0</v>
      </c>
      <c r="AQ78" s="308">
        <f>T78*G78</f>
        <v>0</v>
      </c>
      <c r="AR78" s="309">
        <f>U78*G78</f>
        <v>0</v>
      </c>
      <c r="AS78" s="310">
        <f>V78*G78</f>
        <v>0</v>
      </c>
      <c r="AT78" s="311">
        <f>W78*G78</f>
        <v>0</v>
      </c>
      <c r="AU78" s="312">
        <f>X78*G78</f>
        <v>0</v>
      </c>
      <c r="AV78" s="313">
        <f>Y78*G78</f>
        <v>0</v>
      </c>
      <c r="AW78" s="314">
        <f>Z78*G78</f>
        <v>0</v>
      </c>
      <c r="AX78" s="315">
        <f>AA78*G78</f>
        <v>0</v>
      </c>
      <c r="AY78" s="298">
        <f>AG78*AB78</f>
        <v>0</v>
      </c>
      <c r="AZ78" s="210"/>
      <c r="BA78" s="316"/>
      <c r="BB78" s="316"/>
      <c r="BC78" s="316"/>
      <c r="BD78" s="317">
        <f>AB78</f>
        <v>0</v>
      </c>
      <c r="BE78" s="316"/>
      <c r="BF78" s="316"/>
      <c r="BG78" s="316"/>
      <c r="BH78" s="92"/>
      <c r="BI78" s="93"/>
    </row>
    <row r="79" ht="57" customHeight="1">
      <c r="A79" t="s" s="386">
        <v>454</v>
      </c>
      <c r="B79" t="s" s="360">
        <v>455</v>
      </c>
      <c r="C79" s="254"/>
      <c r="D79" t="s" s="123">
        <v>320</v>
      </c>
      <c r="E79" t="s" s="255">
        <v>456</v>
      </c>
      <c r="F79" t="s" s="123">
        <v>54</v>
      </c>
      <c r="G79" s="257">
        <v>1</v>
      </c>
      <c r="H79" s="127">
        <v>27001.0964912283</v>
      </c>
      <c r="I79" s="128">
        <v>29701.2061403511</v>
      </c>
      <c r="J79" s="129">
        <f>I79/0.7</f>
        <v>42430.2944862159</v>
      </c>
      <c r="K79" s="258"/>
      <c r="L79" s="154"/>
      <c r="M79" s="155"/>
      <c r="N79" s="259"/>
      <c r="O79" s="260"/>
      <c r="P79" s="261"/>
      <c r="Q79" s="262"/>
      <c r="R79" s="263"/>
      <c r="S79" s="264"/>
      <c r="T79" s="265"/>
      <c r="U79" s="266"/>
      <c r="V79" s="267"/>
      <c r="W79" s="268"/>
      <c r="X79" s="269"/>
      <c r="Y79" s="270"/>
      <c r="Z79" s="271"/>
      <c r="AA79" s="272"/>
      <c r="AB79" s="147">
        <f>SUM(K79:AA79)</f>
        <v>0</v>
      </c>
      <c r="AC79" s="147">
        <f>AB79*G79</f>
        <v>0</v>
      </c>
      <c r="AD79" s="296">
        <f>H79*AB79</f>
        <v>0</v>
      </c>
      <c r="AE79" s="246">
        <v>985</v>
      </c>
      <c r="AF79" s="400"/>
      <c r="AG79" s="298">
        <v>0.77</v>
      </c>
      <c r="AH79" s="299">
        <f>K79*G79</f>
        <v>0</v>
      </c>
      <c r="AI79" s="300">
        <f>L79*G79</f>
        <v>0</v>
      </c>
      <c r="AJ79" s="301">
        <f>M79*G79</f>
        <v>0</v>
      </c>
      <c r="AK79" s="302">
        <f>N79*G79</f>
        <v>0</v>
      </c>
      <c r="AL79" s="303">
        <f>O79*G79</f>
        <v>0</v>
      </c>
      <c r="AM79" s="304">
        <f>P79*G79</f>
        <v>0</v>
      </c>
      <c r="AN79" s="305">
        <f>Q79*G79</f>
        <v>0</v>
      </c>
      <c r="AO79" s="306">
        <f>R79*G79</f>
        <v>0</v>
      </c>
      <c r="AP79" s="307">
        <f>S79*G79</f>
        <v>0</v>
      </c>
      <c r="AQ79" s="308">
        <f>T79*G79</f>
        <v>0</v>
      </c>
      <c r="AR79" s="309">
        <f>U79*G79</f>
        <v>0</v>
      </c>
      <c r="AS79" s="310">
        <f>V79*G79</f>
        <v>0</v>
      </c>
      <c r="AT79" s="311">
        <f>W79*G79</f>
        <v>0</v>
      </c>
      <c r="AU79" s="312">
        <f>X79*G79</f>
        <v>0</v>
      </c>
      <c r="AV79" s="313">
        <f>Y79*G79</f>
        <v>0</v>
      </c>
      <c r="AW79" s="314">
        <f>Z79*G79</f>
        <v>0</v>
      </c>
      <c r="AX79" s="315">
        <f>AA79*G79</f>
        <v>0</v>
      </c>
      <c r="AY79" s="298">
        <f>AG79*AB79</f>
        <v>0</v>
      </c>
      <c r="AZ79" s="210"/>
      <c r="BA79" s="316"/>
      <c r="BB79" s="316"/>
      <c r="BC79" s="316"/>
      <c r="BD79" s="317">
        <f>AB79</f>
        <v>0</v>
      </c>
      <c r="BE79" s="316"/>
      <c r="BF79" s="316"/>
      <c r="BG79" s="316"/>
      <c r="BH79" s="92"/>
      <c r="BI79" s="93"/>
    </row>
    <row r="80" ht="81" customHeight="1">
      <c r="A80" t="s" s="386">
        <v>457</v>
      </c>
      <c r="B80" t="s" s="360">
        <v>458</v>
      </c>
      <c r="C80" s="254"/>
      <c r="D80" t="s" s="123">
        <v>320</v>
      </c>
      <c r="E80" t="s" s="255">
        <v>459</v>
      </c>
      <c r="F80" t="s" s="123">
        <v>125</v>
      </c>
      <c r="G80" s="257">
        <v>1</v>
      </c>
      <c r="H80" s="127">
        <v>35224.7807017543</v>
      </c>
      <c r="I80" s="128">
        <v>38747.2587719297</v>
      </c>
      <c r="J80" s="129">
        <f>I80/0.7</f>
        <v>55353.2268170424</v>
      </c>
      <c r="K80" s="258"/>
      <c r="L80" s="154"/>
      <c r="M80" s="155"/>
      <c r="N80" s="259"/>
      <c r="O80" s="260"/>
      <c r="P80" s="261"/>
      <c r="Q80" s="262"/>
      <c r="R80" s="263"/>
      <c r="S80" s="264"/>
      <c r="T80" s="265"/>
      <c r="U80" s="266"/>
      <c r="V80" s="267"/>
      <c r="W80" s="268"/>
      <c r="X80" s="269"/>
      <c r="Y80" s="270"/>
      <c r="Z80" s="271"/>
      <c r="AA80" s="272"/>
      <c r="AB80" s="147">
        <f>SUM(K80:AA80)</f>
        <v>0</v>
      </c>
      <c r="AC80" s="147">
        <f>AB80*G80</f>
        <v>0</v>
      </c>
      <c r="AD80" s="296">
        <f>H80*AB80</f>
        <v>0</v>
      </c>
      <c r="AE80" s="246">
        <v>1285</v>
      </c>
      <c r="AF80" s="400"/>
      <c r="AG80" s="298">
        <v>2.54</v>
      </c>
      <c r="AH80" s="299">
        <f>K80*G80</f>
        <v>0</v>
      </c>
      <c r="AI80" s="300">
        <f>L80*G80</f>
        <v>0</v>
      </c>
      <c r="AJ80" s="301">
        <f>M80*G80</f>
        <v>0</v>
      </c>
      <c r="AK80" s="302">
        <f>N80*G80</f>
        <v>0</v>
      </c>
      <c r="AL80" s="303">
        <f>O80*G80</f>
        <v>0</v>
      </c>
      <c r="AM80" s="304">
        <f>P80*G80</f>
        <v>0</v>
      </c>
      <c r="AN80" s="305">
        <f>Q80*G80</f>
        <v>0</v>
      </c>
      <c r="AO80" s="306">
        <f>R80*G80</f>
        <v>0</v>
      </c>
      <c r="AP80" s="307">
        <f>S80*G80</f>
        <v>0</v>
      </c>
      <c r="AQ80" s="308">
        <f>T80*G80</f>
        <v>0</v>
      </c>
      <c r="AR80" s="309">
        <f>U80*G80</f>
        <v>0</v>
      </c>
      <c r="AS80" s="310">
        <f>V80*G80</f>
        <v>0</v>
      </c>
      <c r="AT80" s="311">
        <f>W80*G80</f>
        <v>0</v>
      </c>
      <c r="AU80" s="312">
        <f>X80*G80</f>
        <v>0</v>
      </c>
      <c r="AV80" s="313">
        <f>Y80*G80</f>
        <v>0</v>
      </c>
      <c r="AW80" s="314">
        <f>Z80*G80</f>
        <v>0</v>
      </c>
      <c r="AX80" s="315">
        <f>AA80*G80</f>
        <v>0</v>
      </c>
      <c r="AY80" s="298">
        <f>AG80*AB80</f>
        <v>0</v>
      </c>
      <c r="AZ80" s="210"/>
      <c r="BA80" s="316"/>
      <c r="BB80" s="316"/>
      <c r="BC80" s="317">
        <f>AB80</f>
        <v>0</v>
      </c>
      <c r="BD80" s="316"/>
      <c r="BE80" s="316"/>
      <c r="BF80" s="316"/>
      <c r="BG80" s="316"/>
      <c r="BH80" s="92"/>
      <c r="BI80" s="93"/>
    </row>
    <row r="81" ht="62" customHeight="1">
      <c r="A81" t="s" s="386">
        <v>460</v>
      </c>
      <c r="B81" t="s" s="360">
        <v>461</v>
      </c>
      <c r="C81" s="254"/>
      <c r="D81" t="s" s="123">
        <v>320</v>
      </c>
      <c r="E81" t="s" s="255">
        <v>462</v>
      </c>
      <c r="F81" t="s" s="123">
        <v>54</v>
      </c>
      <c r="G81" s="257">
        <v>1</v>
      </c>
      <c r="H81" s="127">
        <v>32017.5438596493</v>
      </c>
      <c r="I81" s="128">
        <v>35219.2982456142</v>
      </c>
      <c r="J81" s="129">
        <f>I81/0.7</f>
        <v>50313.2832080203</v>
      </c>
      <c r="K81" s="258"/>
      <c r="L81" s="154"/>
      <c r="M81" s="155"/>
      <c r="N81" s="259"/>
      <c r="O81" s="260"/>
      <c r="P81" s="261"/>
      <c r="Q81" s="262"/>
      <c r="R81" s="263"/>
      <c r="S81" s="264"/>
      <c r="T81" s="265"/>
      <c r="U81" s="266"/>
      <c r="V81" s="267"/>
      <c r="W81" s="268"/>
      <c r="X81" s="269"/>
      <c r="Y81" s="270"/>
      <c r="Z81" s="271"/>
      <c r="AA81" s="272"/>
      <c r="AB81" s="147">
        <f>SUM(K81:AA81)</f>
        <v>0</v>
      </c>
      <c r="AC81" s="147">
        <f>AB81*G81</f>
        <v>0</v>
      </c>
      <c r="AD81" s="296">
        <f>H81*AB81</f>
        <v>0</v>
      </c>
      <c r="AE81" s="246">
        <v>1168</v>
      </c>
      <c r="AF81" s="400"/>
      <c r="AG81" s="298">
        <v>2.07</v>
      </c>
      <c r="AH81" s="299">
        <f>K81*G81</f>
        <v>0</v>
      </c>
      <c r="AI81" s="300">
        <f>L81*G81</f>
        <v>0</v>
      </c>
      <c r="AJ81" s="301">
        <f>M81*G81</f>
        <v>0</v>
      </c>
      <c r="AK81" s="302">
        <f>N81*G81</f>
        <v>0</v>
      </c>
      <c r="AL81" s="303">
        <f>O81*G81</f>
        <v>0</v>
      </c>
      <c r="AM81" s="304">
        <f>P81*G81</f>
        <v>0</v>
      </c>
      <c r="AN81" s="305">
        <f>Q81*G81</f>
        <v>0</v>
      </c>
      <c r="AO81" s="306">
        <f>R81*G81</f>
        <v>0</v>
      </c>
      <c r="AP81" s="307">
        <f>S81*G81</f>
        <v>0</v>
      </c>
      <c r="AQ81" s="308">
        <f>T81*G81</f>
        <v>0</v>
      </c>
      <c r="AR81" s="309">
        <f>U81*G81</f>
        <v>0</v>
      </c>
      <c r="AS81" s="310">
        <f>V81*G81</f>
        <v>0</v>
      </c>
      <c r="AT81" s="311">
        <f>W81*G81</f>
        <v>0</v>
      </c>
      <c r="AU81" s="312">
        <f>X81*G81</f>
        <v>0</v>
      </c>
      <c r="AV81" s="313">
        <f>Y81*G81</f>
        <v>0</v>
      </c>
      <c r="AW81" s="314">
        <f>Z81*G81</f>
        <v>0</v>
      </c>
      <c r="AX81" s="315">
        <f>AA81*G81</f>
        <v>0</v>
      </c>
      <c r="AY81" s="298">
        <f>AG81*AB81</f>
        <v>0</v>
      </c>
      <c r="AZ81" s="210"/>
      <c r="BA81" s="316"/>
      <c r="BB81" s="316"/>
      <c r="BC81" s="316"/>
      <c r="BD81" s="317">
        <f>AB81</f>
        <v>0</v>
      </c>
      <c r="BE81" s="316"/>
      <c r="BF81" s="316"/>
      <c r="BG81" s="316"/>
      <c r="BH81" s="92"/>
      <c r="BI81" s="93"/>
    </row>
    <row r="82" ht="54" customHeight="1">
      <c r="A82" t="s" s="386">
        <v>463</v>
      </c>
      <c r="B82" t="s" s="360">
        <v>464</v>
      </c>
      <c r="C82" s="254"/>
      <c r="D82" t="s" s="123">
        <v>320</v>
      </c>
      <c r="E82" t="s" s="255">
        <v>465</v>
      </c>
      <c r="F82" t="s" s="123">
        <v>54</v>
      </c>
      <c r="G82" s="257">
        <v>1</v>
      </c>
      <c r="H82" s="127">
        <v>25767.543859649</v>
      </c>
      <c r="I82" s="128">
        <v>28344.2982456139</v>
      </c>
      <c r="J82" s="129">
        <f>I82/0.7</f>
        <v>40491.8546365913</v>
      </c>
      <c r="K82" s="258"/>
      <c r="L82" s="154"/>
      <c r="M82" s="155"/>
      <c r="N82" s="259"/>
      <c r="O82" s="260"/>
      <c r="P82" s="261"/>
      <c r="Q82" s="262"/>
      <c r="R82" s="263"/>
      <c r="S82" s="264"/>
      <c r="T82" s="265"/>
      <c r="U82" s="266"/>
      <c r="V82" s="267"/>
      <c r="W82" s="268"/>
      <c r="X82" s="269"/>
      <c r="Y82" s="270"/>
      <c r="Z82" s="271"/>
      <c r="AA82" s="272"/>
      <c r="AB82" s="147">
        <f>SUM(K82:AA82)</f>
        <v>0</v>
      </c>
      <c r="AC82" s="147">
        <f>AB82*G82</f>
        <v>0</v>
      </c>
      <c r="AD82" s="296">
        <f>H82*AB82</f>
        <v>0</v>
      </c>
      <c r="AE82" s="246">
        <v>940</v>
      </c>
      <c r="AF82" s="400"/>
      <c r="AG82" s="298">
        <v>0.79</v>
      </c>
      <c r="AH82" s="299">
        <f>K82*G82</f>
        <v>0</v>
      </c>
      <c r="AI82" s="300">
        <f>L82*G82</f>
        <v>0</v>
      </c>
      <c r="AJ82" s="301">
        <f>M82*G82</f>
        <v>0</v>
      </c>
      <c r="AK82" s="302">
        <f>N82*G82</f>
        <v>0</v>
      </c>
      <c r="AL82" s="303">
        <f>O82*G82</f>
        <v>0</v>
      </c>
      <c r="AM82" s="304">
        <f>P82*G82</f>
        <v>0</v>
      </c>
      <c r="AN82" s="305">
        <f>Q82*G82</f>
        <v>0</v>
      </c>
      <c r="AO82" s="306">
        <f>R82*G82</f>
        <v>0</v>
      </c>
      <c r="AP82" s="307">
        <f>S82*G82</f>
        <v>0</v>
      </c>
      <c r="AQ82" s="308">
        <f>T82*G82</f>
        <v>0</v>
      </c>
      <c r="AR82" s="309">
        <f>U82*G82</f>
        <v>0</v>
      </c>
      <c r="AS82" s="310">
        <f>V82*G82</f>
        <v>0</v>
      </c>
      <c r="AT82" s="311">
        <f>W82*G82</f>
        <v>0</v>
      </c>
      <c r="AU82" s="312">
        <f>X82*G82</f>
        <v>0</v>
      </c>
      <c r="AV82" s="313">
        <f>Y82*G82</f>
        <v>0</v>
      </c>
      <c r="AW82" s="314">
        <f>Z82*G82</f>
        <v>0</v>
      </c>
      <c r="AX82" s="315">
        <f>AA82*G82</f>
        <v>0</v>
      </c>
      <c r="AY82" s="298">
        <f>AG82*AB82</f>
        <v>0</v>
      </c>
      <c r="AZ82" s="210"/>
      <c r="BA82" s="316"/>
      <c r="BB82" s="316"/>
      <c r="BC82" s="316"/>
      <c r="BD82" s="317">
        <f>AB82</f>
        <v>0</v>
      </c>
      <c r="BE82" s="316"/>
      <c r="BF82" s="316"/>
      <c r="BG82" s="316"/>
      <c r="BH82" s="92"/>
      <c r="BI82" s="93"/>
    </row>
    <row r="83" ht="65" customHeight="1">
      <c r="A83" t="s" s="386">
        <v>466</v>
      </c>
      <c r="B83" t="s" s="360">
        <v>467</v>
      </c>
      <c r="C83" s="254"/>
      <c r="D83" t="s" s="123">
        <v>80</v>
      </c>
      <c r="E83" t="s" s="255">
        <v>468</v>
      </c>
      <c r="F83" t="s" s="123">
        <v>125</v>
      </c>
      <c r="G83" s="257">
        <v>1</v>
      </c>
      <c r="H83" s="127">
        <v>33936.4035087717</v>
      </c>
      <c r="I83" s="128">
        <v>37330.0438596489</v>
      </c>
      <c r="J83" s="129">
        <f>I83/0.7</f>
        <v>53328.6340852127</v>
      </c>
      <c r="K83" s="258"/>
      <c r="L83" s="154"/>
      <c r="M83" s="155"/>
      <c r="N83" s="259"/>
      <c r="O83" s="260"/>
      <c r="P83" s="261"/>
      <c r="Q83" s="262"/>
      <c r="R83" s="263"/>
      <c r="S83" s="264"/>
      <c r="T83" s="265"/>
      <c r="U83" s="266"/>
      <c r="V83" s="267"/>
      <c r="W83" s="268"/>
      <c r="X83" s="269"/>
      <c r="Y83" s="270"/>
      <c r="Z83" s="271"/>
      <c r="AA83" s="272"/>
      <c r="AB83" s="147">
        <f>SUM(K83:AA83)</f>
        <v>0</v>
      </c>
      <c r="AC83" s="147">
        <f>AB83*G83</f>
        <v>0</v>
      </c>
      <c r="AD83" s="296">
        <f>H83*AB83</f>
        <v>0</v>
      </c>
      <c r="AE83" s="246">
        <v>1238</v>
      </c>
      <c r="AF83" s="400"/>
      <c r="AG83" s="298">
        <v>2.09</v>
      </c>
      <c r="AH83" s="299">
        <f>K83*G83</f>
        <v>0</v>
      </c>
      <c r="AI83" s="300">
        <f>L83*G83</f>
        <v>0</v>
      </c>
      <c r="AJ83" s="301">
        <f>M83*G83</f>
        <v>0</v>
      </c>
      <c r="AK83" s="302">
        <f>N83*G83</f>
        <v>0</v>
      </c>
      <c r="AL83" s="303">
        <f>O83*G83</f>
        <v>0</v>
      </c>
      <c r="AM83" s="304">
        <f>P83*G83</f>
        <v>0</v>
      </c>
      <c r="AN83" s="305">
        <f>Q83*G83</f>
        <v>0</v>
      </c>
      <c r="AO83" s="306">
        <f>R83*G83</f>
        <v>0</v>
      </c>
      <c r="AP83" s="307">
        <f>S83*G83</f>
        <v>0</v>
      </c>
      <c r="AQ83" s="308">
        <f>T83*G83</f>
        <v>0</v>
      </c>
      <c r="AR83" s="309">
        <f>U83*G83</f>
        <v>0</v>
      </c>
      <c r="AS83" s="310">
        <f>V83*G83</f>
        <v>0</v>
      </c>
      <c r="AT83" s="311">
        <f>W83*G83</f>
        <v>0</v>
      </c>
      <c r="AU83" s="312">
        <f>X83*G83</f>
        <v>0</v>
      </c>
      <c r="AV83" s="313">
        <f>Y83*G83</f>
        <v>0</v>
      </c>
      <c r="AW83" s="314">
        <f>Z83*G83</f>
        <v>0</v>
      </c>
      <c r="AX83" s="315">
        <f>AA83*G83</f>
        <v>0</v>
      </c>
      <c r="AY83" s="298">
        <f>AG83*AB83</f>
        <v>0</v>
      </c>
      <c r="AZ83" s="210"/>
      <c r="BA83" s="316"/>
      <c r="BB83" s="316"/>
      <c r="BC83" s="317">
        <f>AB83</f>
        <v>0</v>
      </c>
      <c r="BD83" s="316"/>
      <c r="BE83" s="316"/>
      <c r="BF83" s="316"/>
      <c r="BG83" s="316"/>
      <c r="BH83" s="92"/>
      <c r="BI83" s="93"/>
    </row>
    <row r="84" ht="61" customHeight="1">
      <c r="A84" t="s" s="386">
        <v>469</v>
      </c>
      <c r="B84" t="s" s="360">
        <v>470</v>
      </c>
      <c r="C84" s="254"/>
      <c r="D84" t="s" s="123">
        <v>80</v>
      </c>
      <c r="E84" t="s" s="255">
        <v>471</v>
      </c>
      <c r="F84" t="s" s="123">
        <v>125</v>
      </c>
      <c r="G84" s="257">
        <v>1</v>
      </c>
      <c r="H84" s="127">
        <v>32785.0877192986</v>
      </c>
      <c r="I84" s="128">
        <v>36063.5964912285</v>
      </c>
      <c r="J84" s="129">
        <f>I84/0.7</f>
        <v>51519.4235588979</v>
      </c>
      <c r="K84" s="258"/>
      <c r="L84" s="154"/>
      <c r="M84" s="155"/>
      <c r="N84" s="259"/>
      <c r="O84" s="260"/>
      <c r="P84" s="261"/>
      <c r="Q84" s="262"/>
      <c r="R84" s="263"/>
      <c r="S84" s="264"/>
      <c r="T84" s="265"/>
      <c r="U84" s="266"/>
      <c r="V84" s="267"/>
      <c r="W84" s="268"/>
      <c r="X84" s="269"/>
      <c r="Y84" s="270"/>
      <c r="Z84" s="271"/>
      <c r="AA84" s="272"/>
      <c r="AB84" s="147">
        <f>SUM(K84:AA84)</f>
        <v>0</v>
      </c>
      <c r="AC84" s="147">
        <f>AB84*G84</f>
        <v>0</v>
      </c>
      <c r="AD84" s="296">
        <f>H84*AB84</f>
        <v>0</v>
      </c>
      <c r="AE84" s="246">
        <v>1196</v>
      </c>
      <c r="AF84" s="400"/>
      <c r="AG84" s="298">
        <v>1.64</v>
      </c>
      <c r="AH84" s="299">
        <f>K84*G84</f>
        <v>0</v>
      </c>
      <c r="AI84" s="300">
        <f>L84*G84</f>
        <v>0</v>
      </c>
      <c r="AJ84" s="301">
        <f>M84*G84</f>
        <v>0</v>
      </c>
      <c r="AK84" s="302">
        <f>N84*G84</f>
        <v>0</v>
      </c>
      <c r="AL84" s="303">
        <f>O84*G84</f>
        <v>0</v>
      </c>
      <c r="AM84" s="304">
        <f>P84*G84</f>
        <v>0</v>
      </c>
      <c r="AN84" s="305">
        <f>Q84*G84</f>
        <v>0</v>
      </c>
      <c r="AO84" s="306">
        <f>R84*G84</f>
        <v>0</v>
      </c>
      <c r="AP84" s="307">
        <f>S84*G84</f>
        <v>0</v>
      </c>
      <c r="AQ84" s="308">
        <f>T84*G84</f>
        <v>0</v>
      </c>
      <c r="AR84" s="309">
        <f>U84*G84</f>
        <v>0</v>
      </c>
      <c r="AS84" s="310">
        <f>V84*G84</f>
        <v>0</v>
      </c>
      <c r="AT84" s="311">
        <f>W84*G84</f>
        <v>0</v>
      </c>
      <c r="AU84" s="312">
        <f>X84*G84</f>
        <v>0</v>
      </c>
      <c r="AV84" s="313">
        <f>Y84*G84</f>
        <v>0</v>
      </c>
      <c r="AW84" s="314">
        <f>Z84*G84</f>
        <v>0</v>
      </c>
      <c r="AX84" s="315">
        <f>AA84*G84</f>
        <v>0</v>
      </c>
      <c r="AY84" s="298">
        <f>AG84*AB84</f>
        <v>0</v>
      </c>
      <c r="AZ84" s="210"/>
      <c r="BA84" s="316"/>
      <c r="BB84" s="316"/>
      <c r="BC84" s="317">
        <f>AB84</f>
        <v>0</v>
      </c>
      <c r="BD84" s="316"/>
      <c r="BE84" s="316"/>
      <c r="BF84" s="316"/>
      <c r="BG84" s="316"/>
      <c r="BH84" s="92"/>
      <c r="BI84" s="93"/>
    </row>
    <row r="85" ht="57" customHeight="1">
      <c r="A85" t="s" s="386">
        <v>472</v>
      </c>
      <c r="B85" t="s" s="360">
        <v>473</v>
      </c>
      <c r="C85" s="254"/>
      <c r="D85" t="s" s="123">
        <v>80</v>
      </c>
      <c r="E85" t="s" s="255">
        <v>474</v>
      </c>
      <c r="F85" t="s" s="123">
        <v>125</v>
      </c>
      <c r="G85" s="257">
        <v>1</v>
      </c>
      <c r="H85" s="127">
        <v>30455.0438596493</v>
      </c>
      <c r="I85" s="128">
        <v>33500.5482456142</v>
      </c>
      <c r="J85" s="129">
        <f>I85/0.7</f>
        <v>47857.9260651631</v>
      </c>
      <c r="K85" s="258"/>
      <c r="L85" s="154"/>
      <c r="M85" s="155"/>
      <c r="N85" s="259"/>
      <c r="O85" s="260"/>
      <c r="P85" s="261"/>
      <c r="Q85" s="262"/>
      <c r="R85" s="263"/>
      <c r="S85" s="264"/>
      <c r="T85" s="265"/>
      <c r="U85" s="266"/>
      <c r="V85" s="267"/>
      <c r="W85" s="268"/>
      <c r="X85" s="269"/>
      <c r="Y85" s="270"/>
      <c r="Z85" s="271"/>
      <c r="AA85" s="272"/>
      <c r="AB85" s="147">
        <f>SUM(K85:AA85)</f>
        <v>0</v>
      </c>
      <c r="AC85" s="147">
        <f>AB85*G85</f>
        <v>0</v>
      </c>
      <c r="AD85" s="296">
        <f>H85*AB85</f>
        <v>0</v>
      </c>
      <c r="AE85" s="246">
        <v>1111</v>
      </c>
      <c r="AF85" s="400"/>
      <c r="AG85" s="298">
        <v>1.23</v>
      </c>
      <c r="AH85" s="299">
        <f>K85*G85</f>
        <v>0</v>
      </c>
      <c r="AI85" s="300">
        <f>L85*G85</f>
        <v>0</v>
      </c>
      <c r="AJ85" s="301">
        <f>M85*G85</f>
        <v>0</v>
      </c>
      <c r="AK85" s="302">
        <f>N85*G85</f>
        <v>0</v>
      </c>
      <c r="AL85" s="303">
        <f>O85*G85</f>
        <v>0</v>
      </c>
      <c r="AM85" s="304">
        <f>P85*G85</f>
        <v>0</v>
      </c>
      <c r="AN85" s="305">
        <f>Q85*G85</f>
        <v>0</v>
      </c>
      <c r="AO85" s="306">
        <f>R85*G85</f>
        <v>0</v>
      </c>
      <c r="AP85" s="307">
        <f>S85*G85</f>
        <v>0</v>
      </c>
      <c r="AQ85" s="308">
        <f>T85*G85</f>
        <v>0</v>
      </c>
      <c r="AR85" s="309">
        <f>U85*G85</f>
        <v>0</v>
      </c>
      <c r="AS85" s="310">
        <f>V85*G85</f>
        <v>0</v>
      </c>
      <c r="AT85" s="311">
        <f>W85*G85</f>
        <v>0</v>
      </c>
      <c r="AU85" s="312">
        <f>X85*G85</f>
        <v>0</v>
      </c>
      <c r="AV85" s="313">
        <f>Y85*G85</f>
        <v>0</v>
      </c>
      <c r="AW85" s="314">
        <f>Z85*G85</f>
        <v>0</v>
      </c>
      <c r="AX85" s="315">
        <f>AA85*G85</f>
        <v>0</v>
      </c>
      <c r="AY85" s="298">
        <f>AG85*AB85</f>
        <v>0</v>
      </c>
      <c r="AZ85" s="210"/>
      <c r="BA85" s="316"/>
      <c r="BB85" s="316"/>
      <c r="BC85" s="317">
        <f>AB85</f>
        <v>0</v>
      </c>
      <c r="BD85" s="316"/>
      <c r="BE85" s="316"/>
      <c r="BF85" s="316"/>
      <c r="BG85" s="316"/>
      <c r="BH85" s="92"/>
      <c r="BI85" s="93"/>
    </row>
    <row r="86" ht="61" customHeight="1">
      <c r="A86" t="s" s="386">
        <v>475</v>
      </c>
      <c r="B86" t="s" s="360">
        <v>476</v>
      </c>
      <c r="C86" s="254"/>
      <c r="D86" t="s" s="123">
        <v>80</v>
      </c>
      <c r="E86" t="s" s="255">
        <v>477</v>
      </c>
      <c r="F86" t="s" s="123">
        <v>54</v>
      </c>
      <c r="G86" s="257">
        <v>1</v>
      </c>
      <c r="H86" s="127">
        <v>25822.3684210527</v>
      </c>
      <c r="I86" s="128">
        <v>28404.605263158</v>
      </c>
      <c r="J86" s="129">
        <f>I86/0.7</f>
        <v>40578.0075187971</v>
      </c>
      <c r="K86" s="258"/>
      <c r="L86" s="154"/>
      <c r="M86" s="155"/>
      <c r="N86" s="259"/>
      <c r="O86" s="260"/>
      <c r="P86" s="261"/>
      <c r="Q86" s="262"/>
      <c r="R86" s="263"/>
      <c r="S86" s="264"/>
      <c r="T86" s="265"/>
      <c r="U86" s="266"/>
      <c r="V86" s="267"/>
      <c r="W86" s="268"/>
      <c r="X86" s="269"/>
      <c r="Y86" s="270"/>
      <c r="Z86" s="271"/>
      <c r="AA86" s="272"/>
      <c r="AB86" s="147">
        <f>SUM(K86:AA86)</f>
        <v>0</v>
      </c>
      <c r="AC86" s="147">
        <f>AB86*G86</f>
        <v>0</v>
      </c>
      <c r="AD86" s="296">
        <f>H86*AB86</f>
        <v>0</v>
      </c>
      <c r="AE86" s="246">
        <v>942</v>
      </c>
      <c r="AF86" s="400"/>
      <c r="AG86" s="298">
        <v>0.71</v>
      </c>
      <c r="AH86" s="299">
        <f>K86*G86</f>
        <v>0</v>
      </c>
      <c r="AI86" s="300">
        <f>L86*G86</f>
        <v>0</v>
      </c>
      <c r="AJ86" s="301">
        <f>M86*G86</f>
        <v>0</v>
      </c>
      <c r="AK86" s="302">
        <f>N86*G86</f>
        <v>0</v>
      </c>
      <c r="AL86" s="303">
        <f>O86*G86</f>
        <v>0</v>
      </c>
      <c r="AM86" s="304">
        <f>P86*G86</f>
        <v>0</v>
      </c>
      <c r="AN86" s="305">
        <f>Q86*G86</f>
        <v>0</v>
      </c>
      <c r="AO86" s="306">
        <f>R86*G86</f>
        <v>0</v>
      </c>
      <c r="AP86" s="307">
        <f>S86*G86</f>
        <v>0</v>
      </c>
      <c r="AQ86" s="308">
        <f>T86*G86</f>
        <v>0</v>
      </c>
      <c r="AR86" s="309">
        <f>U86*G86</f>
        <v>0</v>
      </c>
      <c r="AS86" s="310">
        <f>V86*G86</f>
        <v>0</v>
      </c>
      <c r="AT86" s="311">
        <f>W86*G86</f>
        <v>0</v>
      </c>
      <c r="AU86" s="312">
        <f>X86*G86</f>
        <v>0</v>
      </c>
      <c r="AV86" s="313">
        <f>Y86*G86</f>
        <v>0</v>
      </c>
      <c r="AW86" s="314">
        <f>Z86*G86</f>
        <v>0</v>
      </c>
      <c r="AX86" s="315">
        <f>AA86*G86</f>
        <v>0</v>
      </c>
      <c r="AY86" s="298">
        <f>AG86*AB86</f>
        <v>0</v>
      </c>
      <c r="AZ86" s="210"/>
      <c r="BA86" s="316"/>
      <c r="BB86" s="316"/>
      <c r="BC86" s="316"/>
      <c r="BD86" s="317">
        <f>AB86</f>
        <v>0</v>
      </c>
      <c r="BE86" s="316"/>
      <c r="BF86" s="316"/>
      <c r="BG86" s="316"/>
      <c r="BH86" s="92"/>
      <c r="BI86" s="93"/>
    </row>
    <row r="87" ht="54" customHeight="1">
      <c r="A87" t="s" s="386">
        <v>478</v>
      </c>
      <c r="B87" t="s" s="360">
        <v>479</v>
      </c>
      <c r="C87" s="254"/>
      <c r="D87" t="s" s="123">
        <v>80</v>
      </c>
      <c r="E87" t="s" s="255">
        <v>480</v>
      </c>
      <c r="F87" t="s" s="123">
        <v>54</v>
      </c>
      <c r="G87" s="257">
        <v>1</v>
      </c>
      <c r="H87" s="127">
        <v>25548.2456140353</v>
      </c>
      <c r="I87" s="128">
        <v>28103.0701754388</v>
      </c>
      <c r="J87" s="129">
        <f>I87/0.7</f>
        <v>40147.2431077697</v>
      </c>
      <c r="K87" s="258"/>
      <c r="L87" s="154"/>
      <c r="M87" s="155"/>
      <c r="N87" s="259"/>
      <c r="O87" s="260"/>
      <c r="P87" s="261"/>
      <c r="Q87" s="262"/>
      <c r="R87" s="263"/>
      <c r="S87" s="264"/>
      <c r="T87" s="265"/>
      <c r="U87" s="266"/>
      <c r="V87" s="267"/>
      <c r="W87" s="268"/>
      <c r="X87" s="269"/>
      <c r="Y87" s="270"/>
      <c r="Z87" s="271"/>
      <c r="AA87" s="272"/>
      <c r="AB87" s="147">
        <f>SUM(K87:AA87)</f>
        <v>0</v>
      </c>
      <c r="AC87" s="147">
        <f>AB87*G87</f>
        <v>0</v>
      </c>
      <c r="AD87" s="296">
        <f>H87*AB87</f>
        <v>0</v>
      </c>
      <c r="AE87" s="246">
        <v>932</v>
      </c>
      <c r="AF87" s="400"/>
      <c r="AG87" s="298">
        <v>0.59</v>
      </c>
      <c r="AH87" s="299">
        <f>K87*G87</f>
        <v>0</v>
      </c>
      <c r="AI87" s="300">
        <f>L87*G87</f>
        <v>0</v>
      </c>
      <c r="AJ87" s="301">
        <f>M87*G87</f>
        <v>0</v>
      </c>
      <c r="AK87" s="302">
        <f>N87*G87</f>
        <v>0</v>
      </c>
      <c r="AL87" s="303">
        <f>O87*G87</f>
        <v>0</v>
      </c>
      <c r="AM87" s="304">
        <f>P87*G87</f>
        <v>0</v>
      </c>
      <c r="AN87" s="305">
        <f>Q87*G87</f>
        <v>0</v>
      </c>
      <c r="AO87" s="306">
        <f>R87*G87</f>
        <v>0</v>
      </c>
      <c r="AP87" s="307">
        <f>S87*G87</f>
        <v>0</v>
      </c>
      <c r="AQ87" s="308">
        <f>T87*G87</f>
        <v>0</v>
      </c>
      <c r="AR87" s="309">
        <f>U87*G87</f>
        <v>0</v>
      </c>
      <c r="AS87" s="310">
        <f>V87*G87</f>
        <v>0</v>
      </c>
      <c r="AT87" s="311">
        <f>W87*G87</f>
        <v>0</v>
      </c>
      <c r="AU87" s="312">
        <f>X87*G87</f>
        <v>0</v>
      </c>
      <c r="AV87" s="313">
        <f>Y87*G87</f>
        <v>0</v>
      </c>
      <c r="AW87" s="314">
        <f>Z87*G87</f>
        <v>0</v>
      </c>
      <c r="AX87" s="315">
        <f>AA87*G87</f>
        <v>0</v>
      </c>
      <c r="AY87" s="298">
        <f>AG87*AB87</f>
        <v>0</v>
      </c>
      <c r="AZ87" s="210"/>
      <c r="BA87" s="316"/>
      <c r="BB87" s="316"/>
      <c r="BC87" s="316"/>
      <c r="BD87" s="317">
        <f>AB87</f>
        <v>0</v>
      </c>
      <c r="BE87" s="316"/>
      <c r="BF87" s="316"/>
      <c r="BG87" s="316"/>
      <c r="BH87" s="92"/>
      <c r="BI87" s="93"/>
    </row>
    <row r="88" ht="61" customHeight="1">
      <c r="A88" t="s" s="386">
        <v>481</v>
      </c>
      <c r="B88" t="s" s="360">
        <v>482</v>
      </c>
      <c r="C88" s="254"/>
      <c r="D88" t="s" s="123">
        <v>80</v>
      </c>
      <c r="E88" t="s" s="255">
        <v>483</v>
      </c>
      <c r="F88" t="s" s="123">
        <v>54</v>
      </c>
      <c r="G88" s="257">
        <v>1</v>
      </c>
      <c r="H88" s="127">
        <v>24588.8157894737</v>
      </c>
      <c r="I88" s="128">
        <v>27047.6973684211</v>
      </c>
      <c r="J88" s="129">
        <f>I88/0.7</f>
        <v>38639.567669173</v>
      </c>
      <c r="K88" s="258"/>
      <c r="L88" s="154"/>
      <c r="M88" s="155"/>
      <c r="N88" s="259"/>
      <c r="O88" s="260"/>
      <c r="P88" s="261"/>
      <c r="Q88" s="262"/>
      <c r="R88" s="263"/>
      <c r="S88" s="264"/>
      <c r="T88" s="265"/>
      <c r="U88" s="266"/>
      <c r="V88" s="267"/>
      <c r="W88" s="268"/>
      <c r="X88" s="269"/>
      <c r="Y88" s="270"/>
      <c r="Z88" s="271"/>
      <c r="AA88" s="272"/>
      <c r="AB88" s="147">
        <f>SUM(K88:AA88)</f>
        <v>0</v>
      </c>
      <c r="AC88" s="147">
        <f>AB88*G88</f>
        <v>0</v>
      </c>
      <c r="AD88" s="296">
        <f>H88*AB88</f>
        <v>0</v>
      </c>
      <c r="AE88" s="246">
        <v>897</v>
      </c>
      <c r="AF88" s="400"/>
      <c r="AG88" s="298">
        <v>0.52</v>
      </c>
      <c r="AH88" s="299">
        <f>K88*G88</f>
        <v>0</v>
      </c>
      <c r="AI88" s="300">
        <f>L88*G88</f>
        <v>0</v>
      </c>
      <c r="AJ88" s="301">
        <f>M88*G88</f>
        <v>0</v>
      </c>
      <c r="AK88" s="302">
        <f>N88*G88</f>
        <v>0</v>
      </c>
      <c r="AL88" s="303">
        <f>O88*G88</f>
        <v>0</v>
      </c>
      <c r="AM88" s="304">
        <f>P88*G88</f>
        <v>0</v>
      </c>
      <c r="AN88" s="305">
        <f>Q88*G88</f>
        <v>0</v>
      </c>
      <c r="AO88" s="306">
        <f>R88*G88</f>
        <v>0</v>
      </c>
      <c r="AP88" s="307">
        <f>S88*G88</f>
        <v>0</v>
      </c>
      <c r="AQ88" s="308">
        <f>T88*G88</f>
        <v>0</v>
      </c>
      <c r="AR88" s="309">
        <f>U88*G88</f>
        <v>0</v>
      </c>
      <c r="AS88" s="310">
        <f>V88*G88</f>
        <v>0</v>
      </c>
      <c r="AT88" s="311">
        <f>W88*G88</f>
        <v>0</v>
      </c>
      <c r="AU88" s="312">
        <f>X88*G88</f>
        <v>0</v>
      </c>
      <c r="AV88" s="313">
        <f>Y88*G88</f>
        <v>0</v>
      </c>
      <c r="AW88" s="314">
        <f>Z88*G88</f>
        <v>0</v>
      </c>
      <c r="AX88" s="315">
        <f>AA88*G88</f>
        <v>0</v>
      </c>
      <c r="AY88" s="298">
        <f>AG88*AB88</f>
        <v>0</v>
      </c>
      <c r="AZ88" s="210"/>
      <c r="BA88" s="316"/>
      <c r="BB88" s="316"/>
      <c r="BC88" s="316"/>
      <c r="BD88" s="317">
        <f>AB88</f>
        <v>0</v>
      </c>
      <c r="BE88" s="316"/>
      <c r="BF88" s="316"/>
      <c r="BG88" s="316"/>
      <c r="BH88" s="92"/>
      <c r="BI88" s="93"/>
    </row>
    <row r="89" ht="66" customHeight="1">
      <c r="A89" t="s" s="386">
        <v>484</v>
      </c>
      <c r="B89" t="s" s="360">
        <v>485</v>
      </c>
      <c r="C89" s="254"/>
      <c r="D89" t="s" s="123">
        <v>80</v>
      </c>
      <c r="E89" t="s" s="255">
        <v>468</v>
      </c>
      <c r="F89" t="s" s="123">
        <v>125</v>
      </c>
      <c r="G89" s="257">
        <v>1</v>
      </c>
      <c r="H89" s="127">
        <v>33662.2807017543</v>
      </c>
      <c r="I89" s="128">
        <v>37028.5087719297</v>
      </c>
      <c r="J89" s="129">
        <f>I89/0.7</f>
        <v>52897.8696741853</v>
      </c>
      <c r="K89" s="258"/>
      <c r="L89" s="154"/>
      <c r="M89" s="155"/>
      <c r="N89" s="259"/>
      <c r="O89" s="260"/>
      <c r="P89" s="261"/>
      <c r="Q89" s="262"/>
      <c r="R89" s="263"/>
      <c r="S89" s="264"/>
      <c r="T89" s="265"/>
      <c r="U89" s="266"/>
      <c r="V89" s="267"/>
      <c r="W89" s="268"/>
      <c r="X89" s="269"/>
      <c r="Y89" s="270"/>
      <c r="Z89" s="271"/>
      <c r="AA89" s="272"/>
      <c r="AB89" s="147">
        <f>SUM(K89:AA89)</f>
        <v>0</v>
      </c>
      <c r="AC89" s="147">
        <f>AB89*G89</f>
        <v>0</v>
      </c>
      <c r="AD89" s="296">
        <f>H89*AB89</f>
        <v>0</v>
      </c>
      <c r="AE89" s="246">
        <v>1228</v>
      </c>
      <c r="AF89" s="400"/>
      <c r="AG89" s="298">
        <v>2.18</v>
      </c>
      <c r="AH89" s="299">
        <f>K89*G89</f>
        <v>0</v>
      </c>
      <c r="AI89" s="300">
        <f>L89*G89</f>
        <v>0</v>
      </c>
      <c r="AJ89" s="301">
        <f>M89*G89</f>
        <v>0</v>
      </c>
      <c r="AK89" s="302">
        <f>N89*G89</f>
        <v>0</v>
      </c>
      <c r="AL89" s="303">
        <f>O89*G89</f>
        <v>0</v>
      </c>
      <c r="AM89" s="304">
        <f>P89*G89</f>
        <v>0</v>
      </c>
      <c r="AN89" s="305">
        <f>Q89*G89</f>
        <v>0</v>
      </c>
      <c r="AO89" s="306">
        <f>R89*G89</f>
        <v>0</v>
      </c>
      <c r="AP89" s="307">
        <f>S89*G89</f>
        <v>0</v>
      </c>
      <c r="AQ89" s="308">
        <f>T89*G89</f>
        <v>0</v>
      </c>
      <c r="AR89" s="309">
        <f>U89*G89</f>
        <v>0</v>
      </c>
      <c r="AS89" s="310">
        <f>V89*G89</f>
        <v>0</v>
      </c>
      <c r="AT89" s="311">
        <f>W89*G89</f>
        <v>0</v>
      </c>
      <c r="AU89" s="312">
        <f>X89*G89</f>
        <v>0</v>
      </c>
      <c r="AV89" s="313">
        <f>Y89*G89</f>
        <v>0</v>
      </c>
      <c r="AW89" s="314">
        <f>Z89*G89</f>
        <v>0</v>
      </c>
      <c r="AX89" s="315">
        <f>AA89*G89</f>
        <v>0</v>
      </c>
      <c r="AY89" s="298">
        <f>AG89*AB89</f>
        <v>0</v>
      </c>
      <c r="AZ89" s="210"/>
      <c r="BA89" s="316"/>
      <c r="BB89" s="316"/>
      <c r="BC89" s="317">
        <f>AB89</f>
        <v>0</v>
      </c>
      <c r="BD89" s="316"/>
      <c r="BE89" s="316"/>
      <c r="BF89" s="316"/>
      <c r="BG89" s="316"/>
      <c r="BH89" s="92"/>
      <c r="BI89" s="93"/>
    </row>
    <row r="90" ht="61" customHeight="1">
      <c r="A90" t="s" s="386">
        <v>486</v>
      </c>
      <c r="B90" t="s" s="360">
        <v>487</v>
      </c>
      <c r="C90" s="254"/>
      <c r="D90" t="s" s="123">
        <v>80</v>
      </c>
      <c r="E90" t="s" s="255">
        <v>471</v>
      </c>
      <c r="F90" t="s" s="123">
        <v>125</v>
      </c>
      <c r="G90" s="257">
        <v>1</v>
      </c>
      <c r="H90" s="127">
        <v>31578.9473684213</v>
      </c>
      <c r="I90" s="128">
        <v>34736.8421052634</v>
      </c>
      <c r="J90" s="129">
        <f>I90/0.7</f>
        <v>49624.0601503763</v>
      </c>
      <c r="K90" s="258"/>
      <c r="L90" s="154"/>
      <c r="M90" s="155"/>
      <c r="N90" s="259"/>
      <c r="O90" s="260"/>
      <c r="P90" s="261"/>
      <c r="Q90" s="262"/>
      <c r="R90" s="263"/>
      <c r="S90" s="264"/>
      <c r="T90" s="265"/>
      <c r="U90" s="266"/>
      <c r="V90" s="267"/>
      <c r="W90" s="268"/>
      <c r="X90" s="269"/>
      <c r="Y90" s="270"/>
      <c r="Z90" s="271"/>
      <c r="AA90" s="272"/>
      <c r="AB90" s="147">
        <f>SUM(K90:AA90)</f>
        <v>0</v>
      </c>
      <c r="AC90" s="147">
        <f>AB90*G90</f>
        <v>0</v>
      </c>
      <c r="AD90" s="296">
        <f>H90*AB90</f>
        <v>0</v>
      </c>
      <c r="AE90" s="246">
        <v>1152</v>
      </c>
      <c r="AF90" s="400"/>
      <c r="AG90" s="298">
        <v>1.61</v>
      </c>
      <c r="AH90" s="299">
        <f>K90*G90</f>
        <v>0</v>
      </c>
      <c r="AI90" s="300">
        <f>L90*G90</f>
        <v>0</v>
      </c>
      <c r="AJ90" s="301">
        <f>M90*G90</f>
        <v>0</v>
      </c>
      <c r="AK90" s="302">
        <f>N90*G90</f>
        <v>0</v>
      </c>
      <c r="AL90" s="303">
        <f>O90*G90</f>
        <v>0</v>
      </c>
      <c r="AM90" s="304">
        <f>P90*G90</f>
        <v>0</v>
      </c>
      <c r="AN90" s="305">
        <f>Q90*G90</f>
        <v>0</v>
      </c>
      <c r="AO90" s="306">
        <f>R90*G90</f>
        <v>0</v>
      </c>
      <c r="AP90" s="307">
        <f>S90*G90</f>
        <v>0</v>
      </c>
      <c r="AQ90" s="308">
        <f>T90*G90</f>
        <v>0</v>
      </c>
      <c r="AR90" s="309">
        <f>U90*G90</f>
        <v>0</v>
      </c>
      <c r="AS90" s="310">
        <f>V90*G90</f>
        <v>0</v>
      </c>
      <c r="AT90" s="311">
        <f>W90*G90</f>
        <v>0</v>
      </c>
      <c r="AU90" s="312">
        <f>X90*G90</f>
        <v>0</v>
      </c>
      <c r="AV90" s="313">
        <f>Y90*G90</f>
        <v>0</v>
      </c>
      <c r="AW90" s="314">
        <f>Z90*G90</f>
        <v>0</v>
      </c>
      <c r="AX90" s="315">
        <f>AA90*G90</f>
        <v>0</v>
      </c>
      <c r="AY90" s="298">
        <f>AG90*AB90</f>
        <v>0</v>
      </c>
      <c r="AZ90" s="210"/>
      <c r="BA90" s="316"/>
      <c r="BB90" s="316"/>
      <c r="BC90" s="317">
        <f>AB90</f>
        <v>0</v>
      </c>
      <c r="BD90" s="316"/>
      <c r="BE90" s="316"/>
      <c r="BF90" s="316"/>
      <c r="BG90" s="316"/>
      <c r="BH90" s="92"/>
      <c r="BI90" s="93"/>
    </row>
    <row r="91" ht="61" customHeight="1">
      <c r="A91" t="s" s="386">
        <v>488</v>
      </c>
      <c r="B91" t="s" s="360">
        <v>489</v>
      </c>
      <c r="C91" s="254"/>
      <c r="D91" t="s" s="123">
        <v>80</v>
      </c>
      <c r="E91" t="s" s="255">
        <v>474</v>
      </c>
      <c r="F91" t="s" s="123">
        <v>125</v>
      </c>
      <c r="G91" s="257">
        <v>1</v>
      </c>
      <c r="H91" s="127">
        <v>31578.9473684213</v>
      </c>
      <c r="I91" s="128">
        <v>34736.8421052634</v>
      </c>
      <c r="J91" s="129">
        <f>I91/0.7</f>
        <v>49624.0601503763</v>
      </c>
      <c r="K91" s="258"/>
      <c r="L91" s="154"/>
      <c r="M91" s="155"/>
      <c r="N91" s="259"/>
      <c r="O91" s="260"/>
      <c r="P91" s="261"/>
      <c r="Q91" s="262"/>
      <c r="R91" s="263"/>
      <c r="S91" s="264"/>
      <c r="T91" s="265"/>
      <c r="U91" s="266"/>
      <c r="V91" s="267"/>
      <c r="W91" s="268"/>
      <c r="X91" s="269"/>
      <c r="Y91" s="270"/>
      <c r="Z91" s="271"/>
      <c r="AA91" s="272"/>
      <c r="AB91" s="147">
        <f>SUM(K91:AA91)</f>
        <v>0</v>
      </c>
      <c r="AC91" s="147">
        <f>AB91*G91</f>
        <v>0</v>
      </c>
      <c r="AD91" s="296">
        <f>H91*AB91</f>
        <v>0</v>
      </c>
      <c r="AE91" s="246">
        <v>1152</v>
      </c>
      <c r="AF91" s="400"/>
      <c r="AG91" s="298">
        <v>1.44</v>
      </c>
      <c r="AH91" s="299">
        <f>K91*G91</f>
        <v>0</v>
      </c>
      <c r="AI91" s="300">
        <f>L91*G91</f>
        <v>0</v>
      </c>
      <c r="AJ91" s="301">
        <f>M91*G91</f>
        <v>0</v>
      </c>
      <c r="AK91" s="302">
        <f>N91*G91</f>
        <v>0</v>
      </c>
      <c r="AL91" s="303">
        <f>O91*G91</f>
        <v>0</v>
      </c>
      <c r="AM91" s="304">
        <f>P91*G91</f>
        <v>0</v>
      </c>
      <c r="AN91" s="305">
        <f>Q91*G91</f>
        <v>0</v>
      </c>
      <c r="AO91" s="306">
        <f>R91*G91</f>
        <v>0</v>
      </c>
      <c r="AP91" s="307">
        <f>S91*G91</f>
        <v>0</v>
      </c>
      <c r="AQ91" s="308">
        <f>T91*G91</f>
        <v>0</v>
      </c>
      <c r="AR91" s="309">
        <f>U91*G91</f>
        <v>0</v>
      </c>
      <c r="AS91" s="310">
        <f>V91*G91</f>
        <v>0</v>
      </c>
      <c r="AT91" s="311">
        <f>W91*G91</f>
        <v>0</v>
      </c>
      <c r="AU91" s="312">
        <f>X91*G91</f>
        <v>0</v>
      </c>
      <c r="AV91" s="313">
        <f>Y91*G91</f>
        <v>0</v>
      </c>
      <c r="AW91" s="314">
        <f>Z91*G91</f>
        <v>0</v>
      </c>
      <c r="AX91" s="315">
        <f>AA91*G91</f>
        <v>0</v>
      </c>
      <c r="AY91" s="298">
        <f>AG91*AB91</f>
        <v>0</v>
      </c>
      <c r="AZ91" s="210"/>
      <c r="BA91" s="316"/>
      <c r="BB91" s="316"/>
      <c r="BC91" s="317">
        <f>AB91</f>
        <v>0</v>
      </c>
      <c r="BD91" s="316"/>
      <c r="BE91" s="316"/>
      <c r="BF91" s="316"/>
      <c r="BG91" s="316"/>
      <c r="BH91" s="92"/>
      <c r="BI91" s="93"/>
    </row>
    <row r="92" ht="61" customHeight="1">
      <c r="A92" t="s" s="386">
        <v>490</v>
      </c>
      <c r="B92" t="s" s="360">
        <v>491</v>
      </c>
      <c r="C92" s="254"/>
      <c r="D92" t="s" s="123">
        <v>80</v>
      </c>
      <c r="E92" t="s" s="255">
        <v>477</v>
      </c>
      <c r="F92" t="s" s="123">
        <v>54</v>
      </c>
      <c r="G92" s="257">
        <v>1</v>
      </c>
      <c r="H92" s="127">
        <v>27713.8157894737</v>
      </c>
      <c r="I92" s="128">
        <v>30485.1973684211</v>
      </c>
      <c r="J92" s="129">
        <f>I92/0.7</f>
        <v>43550.2819548873</v>
      </c>
      <c r="K92" s="258"/>
      <c r="L92" s="154"/>
      <c r="M92" s="155"/>
      <c r="N92" s="259"/>
      <c r="O92" s="260"/>
      <c r="P92" s="261"/>
      <c r="Q92" s="262"/>
      <c r="R92" s="263"/>
      <c r="S92" s="264"/>
      <c r="T92" s="265"/>
      <c r="U92" s="266"/>
      <c r="V92" s="267"/>
      <c r="W92" s="268"/>
      <c r="X92" s="269"/>
      <c r="Y92" s="270"/>
      <c r="Z92" s="271"/>
      <c r="AA92" s="272"/>
      <c r="AB92" s="147">
        <f>SUM(K92:AA92)</f>
        <v>0</v>
      </c>
      <c r="AC92" s="147">
        <f>AB92*G92</f>
        <v>0</v>
      </c>
      <c r="AD92" s="296">
        <f>H92*AB92</f>
        <v>0</v>
      </c>
      <c r="AE92" s="246">
        <v>1011</v>
      </c>
      <c r="AF92" s="400"/>
      <c r="AG92" s="298">
        <v>0.74</v>
      </c>
      <c r="AH92" s="299">
        <f>K92*G92</f>
        <v>0</v>
      </c>
      <c r="AI92" s="300">
        <f>L92*G92</f>
        <v>0</v>
      </c>
      <c r="AJ92" s="301">
        <f>M92*G92</f>
        <v>0</v>
      </c>
      <c r="AK92" s="302">
        <f>N92*G92</f>
        <v>0</v>
      </c>
      <c r="AL92" s="303">
        <f>O92*G92</f>
        <v>0</v>
      </c>
      <c r="AM92" s="304">
        <f>P92*G92</f>
        <v>0</v>
      </c>
      <c r="AN92" s="305">
        <f>Q92*G92</f>
        <v>0</v>
      </c>
      <c r="AO92" s="306">
        <f>R92*G92</f>
        <v>0</v>
      </c>
      <c r="AP92" s="307">
        <f>S92*G92</f>
        <v>0</v>
      </c>
      <c r="AQ92" s="308">
        <f>T92*G92</f>
        <v>0</v>
      </c>
      <c r="AR92" s="309">
        <f>U92*G92</f>
        <v>0</v>
      </c>
      <c r="AS92" s="310">
        <f>V92*G92</f>
        <v>0</v>
      </c>
      <c r="AT92" s="311">
        <f>W92*G92</f>
        <v>0</v>
      </c>
      <c r="AU92" s="312">
        <f>X92*G92</f>
        <v>0</v>
      </c>
      <c r="AV92" s="313">
        <f>Y92*G92</f>
        <v>0</v>
      </c>
      <c r="AW92" s="314">
        <f>Z92*G92</f>
        <v>0</v>
      </c>
      <c r="AX92" s="315">
        <f>AA92*G92</f>
        <v>0</v>
      </c>
      <c r="AY92" s="298">
        <f>AG92*AB92</f>
        <v>0</v>
      </c>
      <c r="AZ92" s="210"/>
      <c r="BA92" s="316"/>
      <c r="BB92" s="316"/>
      <c r="BC92" s="316"/>
      <c r="BD92" s="317">
        <f>AB92</f>
        <v>0</v>
      </c>
      <c r="BE92" s="316"/>
      <c r="BF92" s="316"/>
      <c r="BG92" s="316"/>
      <c r="BH92" s="92"/>
      <c r="BI92" s="93"/>
    </row>
    <row r="93" ht="61" customHeight="1">
      <c r="A93" t="s" s="386">
        <v>492</v>
      </c>
      <c r="B93" t="s" s="360">
        <v>493</v>
      </c>
      <c r="C93" s="254"/>
      <c r="D93" t="s" s="123">
        <v>80</v>
      </c>
      <c r="E93" t="s" s="255">
        <v>480</v>
      </c>
      <c r="F93" t="s" s="123">
        <v>54</v>
      </c>
      <c r="G93" s="257">
        <v>1</v>
      </c>
      <c r="H93" s="127">
        <v>25466.0087719297</v>
      </c>
      <c r="I93" s="128">
        <v>28012.6096491227</v>
      </c>
      <c r="J93" s="129">
        <f>I93/0.7</f>
        <v>40018.013784461</v>
      </c>
      <c r="K93" s="258"/>
      <c r="L93" s="154"/>
      <c r="M93" s="155"/>
      <c r="N93" s="259"/>
      <c r="O93" s="260"/>
      <c r="P93" s="261"/>
      <c r="Q93" s="262"/>
      <c r="R93" s="263"/>
      <c r="S93" s="264"/>
      <c r="T93" s="265"/>
      <c r="U93" s="266"/>
      <c r="V93" s="267"/>
      <c r="W93" s="268"/>
      <c r="X93" s="269"/>
      <c r="Y93" s="270"/>
      <c r="Z93" s="271"/>
      <c r="AA93" s="272"/>
      <c r="AB93" s="147">
        <f>SUM(K93:AA93)</f>
        <v>0</v>
      </c>
      <c r="AC93" s="147">
        <f>AB93*G93</f>
        <v>0</v>
      </c>
      <c r="AD93" s="296">
        <f>H93*AB93</f>
        <v>0</v>
      </c>
      <c r="AE93" s="246">
        <v>929</v>
      </c>
      <c r="AF93" s="400"/>
      <c r="AG93" s="298">
        <v>0.65</v>
      </c>
      <c r="AH93" s="299">
        <f>K93*G93</f>
        <v>0</v>
      </c>
      <c r="AI93" s="300">
        <f>L93*G93</f>
        <v>0</v>
      </c>
      <c r="AJ93" s="301">
        <f>M93*G93</f>
        <v>0</v>
      </c>
      <c r="AK93" s="302">
        <f>N93*G93</f>
        <v>0</v>
      </c>
      <c r="AL93" s="303">
        <f>O93*G93</f>
        <v>0</v>
      </c>
      <c r="AM93" s="304">
        <f>P93*G93</f>
        <v>0</v>
      </c>
      <c r="AN93" s="305">
        <f>Q93*G93</f>
        <v>0</v>
      </c>
      <c r="AO93" s="306">
        <f>R93*G93</f>
        <v>0</v>
      </c>
      <c r="AP93" s="307">
        <f>S93*G93</f>
        <v>0</v>
      </c>
      <c r="AQ93" s="308">
        <f>T93*G93</f>
        <v>0</v>
      </c>
      <c r="AR93" s="309">
        <f>U93*G93</f>
        <v>0</v>
      </c>
      <c r="AS93" s="310">
        <f>V93*G93</f>
        <v>0</v>
      </c>
      <c r="AT93" s="311">
        <f>W93*G93</f>
        <v>0</v>
      </c>
      <c r="AU93" s="312">
        <f>X93*G93</f>
        <v>0</v>
      </c>
      <c r="AV93" s="313">
        <f>Y93*G93</f>
        <v>0</v>
      </c>
      <c r="AW93" s="314">
        <f>Z93*G93</f>
        <v>0</v>
      </c>
      <c r="AX93" s="315">
        <f>AA93*G93</f>
        <v>0</v>
      </c>
      <c r="AY93" s="298">
        <f>AG93*AB93</f>
        <v>0</v>
      </c>
      <c r="AZ93" s="210"/>
      <c r="BA93" s="316"/>
      <c r="BB93" s="316"/>
      <c r="BC93" s="316"/>
      <c r="BD93" s="317">
        <f>AB93</f>
        <v>0</v>
      </c>
      <c r="BE93" s="316"/>
      <c r="BF93" s="316"/>
      <c r="BG93" s="316"/>
      <c r="BH93" s="92"/>
      <c r="BI93" s="93"/>
    </row>
    <row r="94" ht="61" customHeight="1">
      <c r="A94" t="s" s="402">
        <v>494</v>
      </c>
      <c r="B94" t="s" s="360">
        <v>495</v>
      </c>
      <c r="C94" s="254"/>
      <c r="D94" t="s" s="123">
        <v>80</v>
      </c>
      <c r="E94" t="s" s="255">
        <v>483</v>
      </c>
      <c r="F94" t="s" s="123">
        <v>54</v>
      </c>
      <c r="G94" s="257">
        <v>1</v>
      </c>
      <c r="H94" s="127">
        <v>25630.4824561403</v>
      </c>
      <c r="I94" s="128">
        <v>28193.5307017543</v>
      </c>
      <c r="J94" s="129">
        <f>I94/0.7</f>
        <v>40276.4724310776</v>
      </c>
      <c r="K94" s="258"/>
      <c r="L94" s="154"/>
      <c r="M94" s="155"/>
      <c r="N94" s="259"/>
      <c r="O94" s="260"/>
      <c r="P94" s="261"/>
      <c r="Q94" s="262"/>
      <c r="R94" s="263"/>
      <c r="S94" s="264"/>
      <c r="T94" s="265"/>
      <c r="U94" s="266"/>
      <c r="V94" s="267"/>
      <c r="W94" s="268"/>
      <c r="X94" s="269"/>
      <c r="Y94" s="270"/>
      <c r="Z94" s="271"/>
      <c r="AA94" s="272"/>
      <c r="AB94" s="147">
        <f>SUM(K94:AA94)</f>
        <v>0</v>
      </c>
      <c r="AC94" s="147">
        <f>AB94*G94</f>
        <v>0</v>
      </c>
      <c r="AD94" s="119">
        <f>H94*AB94</f>
        <v>0</v>
      </c>
      <c r="AE94" s="273">
        <v>935</v>
      </c>
      <c r="AF94" s="403"/>
      <c r="AG94" s="275">
        <v>0.55</v>
      </c>
      <c r="AH94" s="276">
        <f>K94*G94</f>
        <v>0</v>
      </c>
      <c r="AI94" s="277">
        <f>L94*G94</f>
        <v>0</v>
      </c>
      <c r="AJ94" s="278">
        <f>M94*G94</f>
        <v>0</v>
      </c>
      <c r="AK94" s="279">
        <f>N94*G94</f>
        <v>0</v>
      </c>
      <c r="AL94" s="280">
        <f>O94*G94</f>
        <v>0</v>
      </c>
      <c r="AM94" s="281">
        <f>P94*G94</f>
        <v>0</v>
      </c>
      <c r="AN94" s="282">
        <f>Q94*G94</f>
        <v>0</v>
      </c>
      <c r="AO94" s="283">
        <f>R94*G94</f>
        <v>0</v>
      </c>
      <c r="AP94" s="284">
        <f>S94*G94</f>
        <v>0</v>
      </c>
      <c r="AQ94" s="285">
        <f>T94*G94</f>
        <v>0</v>
      </c>
      <c r="AR94" s="286">
        <f>U94*G94</f>
        <v>0</v>
      </c>
      <c r="AS94" s="287">
        <f>V94*G94</f>
        <v>0</v>
      </c>
      <c r="AT94" s="288">
        <f>W94*G94</f>
        <v>0</v>
      </c>
      <c r="AU94" s="289">
        <f>X94*G94</f>
        <v>0</v>
      </c>
      <c r="AV94" s="290">
        <f>Y94*G94</f>
        <v>0</v>
      </c>
      <c r="AW94" s="291">
        <f>Z94*G94</f>
        <v>0</v>
      </c>
      <c r="AX94" s="292">
        <f>AA94*G94</f>
        <v>0</v>
      </c>
      <c r="AY94" s="275">
        <f>AG94*AB94</f>
        <v>0</v>
      </c>
      <c r="AZ94" s="293"/>
      <c r="BA94" s="294"/>
      <c r="BB94" s="294"/>
      <c r="BC94" s="294"/>
      <c r="BD94" s="295">
        <f>AB94</f>
        <v>0</v>
      </c>
      <c r="BE94" s="294"/>
      <c r="BF94" s="294"/>
      <c r="BG94" s="294"/>
      <c r="BH94" s="122"/>
      <c r="BI94" s="93"/>
    </row>
    <row r="95" ht="61" customHeight="1">
      <c r="A95" t="s" s="402">
        <v>496</v>
      </c>
      <c r="B95" t="s" s="360">
        <v>497</v>
      </c>
      <c r="C95" s="254"/>
      <c r="D95" t="s" s="123">
        <v>53</v>
      </c>
      <c r="E95" t="s" s="123">
        <v>267</v>
      </c>
      <c r="F95" t="s" s="123">
        <v>125</v>
      </c>
      <c r="G95" s="257">
        <v>1</v>
      </c>
      <c r="H95" s="127">
        <v>27083.3333333333</v>
      </c>
      <c r="I95" s="128">
        <v>29791.6666666666</v>
      </c>
      <c r="J95" s="129">
        <f>I95/0.7</f>
        <v>42559.5238095237</v>
      </c>
      <c r="K95" s="258"/>
      <c r="L95" s="154"/>
      <c r="M95" s="155"/>
      <c r="N95" s="259"/>
      <c r="O95" s="260"/>
      <c r="P95" s="261"/>
      <c r="Q95" s="262"/>
      <c r="R95" s="263"/>
      <c r="S95" s="264"/>
      <c r="T95" s="265"/>
      <c r="U95" s="266"/>
      <c r="V95" s="267"/>
      <c r="W95" s="268"/>
      <c r="X95" s="269"/>
      <c r="Y95" s="270"/>
      <c r="Z95" s="271"/>
      <c r="AA95" s="272"/>
      <c r="AB95" s="147">
        <f>SUM(K95:AA95)</f>
        <v>0</v>
      </c>
      <c r="AC95" s="147">
        <f>AB95*G95</f>
        <v>0</v>
      </c>
      <c r="AD95" s="119">
        <f>H95*AB95</f>
        <v>0</v>
      </c>
      <c r="AE95" s="273">
        <v>988</v>
      </c>
      <c r="AF95" s="403"/>
      <c r="AG95" s="275">
        <v>1.92</v>
      </c>
      <c r="AH95" s="276">
        <f>K95*G95</f>
        <v>0</v>
      </c>
      <c r="AI95" s="277">
        <f>L95*G95</f>
        <v>0</v>
      </c>
      <c r="AJ95" s="278">
        <f>M95*G95</f>
        <v>0</v>
      </c>
      <c r="AK95" s="279">
        <f>N95*G95</f>
        <v>0</v>
      </c>
      <c r="AL95" s="280">
        <f>O95*G95</f>
        <v>0</v>
      </c>
      <c r="AM95" s="281">
        <f>P95*G95</f>
        <v>0</v>
      </c>
      <c r="AN95" s="282">
        <f>Q95*G95</f>
        <v>0</v>
      </c>
      <c r="AO95" s="283">
        <f>R95*G95</f>
        <v>0</v>
      </c>
      <c r="AP95" s="284">
        <f>S95*G95</f>
        <v>0</v>
      </c>
      <c r="AQ95" s="285">
        <f>T95*G95</f>
        <v>0</v>
      </c>
      <c r="AR95" s="286">
        <f>U95*G95</f>
        <v>0</v>
      </c>
      <c r="AS95" s="287">
        <f>V95*G95</f>
        <v>0</v>
      </c>
      <c r="AT95" s="288">
        <f>W95*G95</f>
        <v>0</v>
      </c>
      <c r="AU95" s="289">
        <f>X95*G95</f>
        <v>0</v>
      </c>
      <c r="AV95" s="290">
        <f>Y95*G95</f>
        <v>0</v>
      </c>
      <c r="AW95" s="291">
        <f>Z95*G95</f>
        <v>0</v>
      </c>
      <c r="AX95" s="292">
        <f>AA95*G95</f>
        <v>0</v>
      </c>
      <c r="AY95" s="275">
        <f>AG95*AB95</f>
        <v>0</v>
      </c>
      <c r="AZ95" s="293"/>
      <c r="BA95" s="294"/>
      <c r="BB95" s="294"/>
      <c r="BC95" s="295">
        <f>AB95</f>
        <v>0</v>
      </c>
      <c r="BD95" s="294"/>
      <c r="BE95" s="294"/>
      <c r="BF95" s="294"/>
      <c r="BG95" s="294"/>
      <c r="BH95" s="122"/>
      <c r="BI95" s="93"/>
    </row>
    <row r="96" ht="61" customHeight="1">
      <c r="A96" t="s" s="402">
        <v>498</v>
      </c>
      <c r="B96" t="s" s="360">
        <v>499</v>
      </c>
      <c r="C96" s="254"/>
      <c r="D96" t="s" s="123">
        <v>53</v>
      </c>
      <c r="E96" t="s" s="123">
        <v>267</v>
      </c>
      <c r="F96" t="s" s="123">
        <v>125</v>
      </c>
      <c r="G96" s="257">
        <v>1</v>
      </c>
      <c r="H96" s="127">
        <v>32456.1403508773</v>
      </c>
      <c r="I96" s="128">
        <v>35701.754385965</v>
      </c>
      <c r="J96" s="129">
        <f>I96/0.7</f>
        <v>51002.5062656643</v>
      </c>
      <c r="K96" s="258"/>
      <c r="L96" s="154"/>
      <c r="M96" s="155"/>
      <c r="N96" s="259"/>
      <c r="O96" s="260"/>
      <c r="P96" s="261"/>
      <c r="Q96" s="262"/>
      <c r="R96" s="263"/>
      <c r="S96" s="264"/>
      <c r="T96" s="265"/>
      <c r="U96" s="266"/>
      <c r="V96" s="267"/>
      <c r="W96" s="268"/>
      <c r="X96" s="269"/>
      <c r="Y96" s="270"/>
      <c r="Z96" s="271"/>
      <c r="AA96" s="272"/>
      <c r="AB96" s="147">
        <f>SUM(K96:AA96)</f>
        <v>0</v>
      </c>
      <c r="AC96" s="147">
        <f>AB96*G96</f>
        <v>0</v>
      </c>
      <c r="AD96" s="119">
        <f>H96*AB96</f>
        <v>0</v>
      </c>
      <c r="AE96" s="273">
        <v>1184</v>
      </c>
      <c r="AF96" s="403"/>
      <c r="AG96" s="275">
        <v>2.6</v>
      </c>
      <c r="AH96" s="276">
        <f>K96*G96</f>
        <v>0</v>
      </c>
      <c r="AI96" s="277">
        <f>L96*G96</f>
        <v>0</v>
      </c>
      <c r="AJ96" s="278">
        <f>M96*G96</f>
        <v>0</v>
      </c>
      <c r="AK96" s="279">
        <f>N96*G96</f>
        <v>0</v>
      </c>
      <c r="AL96" s="280">
        <f>O96*G96</f>
        <v>0</v>
      </c>
      <c r="AM96" s="281">
        <f>P96*G96</f>
        <v>0</v>
      </c>
      <c r="AN96" s="282">
        <f>Q96*G96</f>
        <v>0</v>
      </c>
      <c r="AO96" s="283">
        <f>R96*G96</f>
        <v>0</v>
      </c>
      <c r="AP96" s="284">
        <f>S96*G96</f>
        <v>0</v>
      </c>
      <c r="AQ96" s="285">
        <f>T96*G96</f>
        <v>0</v>
      </c>
      <c r="AR96" s="286">
        <f>U96*G96</f>
        <v>0</v>
      </c>
      <c r="AS96" s="287">
        <f>V96*G96</f>
        <v>0</v>
      </c>
      <c r="AT96" s="288">
        <f>W96*G96</f>
        <v>0</v>
      </c>
      <c r="AU96" s="289">
        <f>X96*G96</f>
        <v>0</v>
      </c>
      <c r="AV96" s="290">
        <f>Y96*G96</f>
        <v>0</v>
      </c>
      <c r="AW96" s="291">
        <f>Z96*G96</f>
        <v>0</v>
      </c>
      <c r="AX96" s="292">
        <f>AA96*G96</f>
        <v>0</v>
      </c>
      <c r="AY96" s="275">
        <f>AG96*AB96</f>
        <v>0</v>
      </c>
      <c r="AZ96" s="293"/>
      <c r="BA96" s="294"/>
      <c r="BB96" s="294"/>
      <c r="BC96" s="295">
        <f>AB96</f>
        <v>0</v>
      </c>
      <c r="BD96" s="294"/>
      <c r="BE96" s="294"/>
      <c r="BF96" s="294"/>
      <c r="BG96" s="294"/>
      <c r="BH96" s="122"/>
      <c r="BI96" s="93"/>
    </row>
    <row r="97" ht="61" customHeight="1">
      <c r="A97" t="s" s="402">
        <v>500</v>
      </c>
      <c r="B97" t="s" s="360">
        <v>501</v>
      </c>
      <c r="C97" s="254"/>
      <c r="D97" t="s" s="123">
        <v>57</v>
      </c>
      <c r="E97" t="s" s="123">
        <v>267</v>
      </c>
      <c r="F97" t="s" s="123">
        <v>125</v>
      </c>
      <c r="G97" s="257">
        <v>1</v>
      </c>
      <c r="H97" s="127">
        <v>31633.7719298247</v>
      </c>
      <c r="I97" s="128">
        <v>34797.1491228072</v>
      </c>
      <c r="J97" s="129">
        <f>I97/0.7</f>
        <v>49710.2130325817</v>
      </c>
      <c r="K97" s="258"/>
      <c r="L97" s="154"/>
      <c r="M97" s="155"/>
      <c r="N97" s="259"/>
      <c r="O97" s="260"/>
      <c r="P97" s="261"/>
      <c r="Q97" s="262"/>
      <c r="R97" s="263"/>
      <c r="S97" s="264"/>
      <c r="T97" s="265"/>
      <c r="U97" s="266"/>
      <c r="V97" s="267"/>
      <c r="W97" s="268"/>
      <c r="X97" s="269"/>
      <c r="Y97" s="270"/>
      <c r="Z97" s="271"/>
      <c r="AA97" s="272"/>
      <c r="AB97" s="147">
        <f>SUM(K97:AA97)</f>
        <v>0</v>
      </c>
      <c r="AC97" s="147">
        <f>AB97*G97</f>
        <v>0</v>
      </c>
      <c r="AD97" s="119">
        <f>H97*AB97</f>
        <v>0</v>
      </c>
      <c r="AE97" s="273">
        <v>1154</v>
      </c>
      <c r="AF97" s="403"/>
      <c r="AG97" s="275">
        <v>2.33</v>
      </c>
      <c r="AH97" s="276">
        <f>K97*G97</f>
        <v>0</v>
      </c>
      <c r="AI97" s="277">
        <f>L97*G97</f>
        <v>0</v>
      </c>
      <c r="AJ97" s="278">
        <f>M97*G97</f>
        <v>0</v>
      </c>
      <c r="AK97" s="279">
        <f>N97*G97</f>
        <v>0</v>
      </c>
      <c r="AL97" s="280">
        <f>O97*G97</f>
        <v>0</v>
      </c>
      <c r="AM97" s="281">
        <f>P97*G97</f>
        <v>0</v>
      </c>
      <c r="AN97" s="282">
        <f>Q97*G97</f>
        <v>0</v>
      </c>
      <c r="AO97" s="283">
        <f>R97*G97</f>
        <v>0</v>
      </c>
      <c r="AP97" s="284">
        <f>S97*G97</f>
        <v>0</v>
      </c>
      <c r="AQ97" s="285">
        <f>T97*G97</f>
        <v>0</v>
      </c>
      <c r="AR97" s="286">
        <f>U97*G97</f>
        <v>0</v>
      </c>
      <c r="AS97" s="287">
        <f>V97*G97</f>
        <v>0</v>
      </c>
      <c r="AT97" s="288">
        <f>W97*G97</f>
        <v>0</v>
      </c>
      <c r="AU97" s="289">
        <f>X97*G97</f>
        <v>0</v>
      </c>
      <c r="AV97" s="290">
        <f>Y97*G97</f>
        <v>0</v>
      </c>
      <c r="AW97" s="291">
        <f>Z97*G97</f>
        <v>0</v>
      </c>
      <c r="AX97" s="292">
        <f>AA97*G97</f>
        <v>0</v>
      </c>
      <c r="AY97" s="275">
        <f>AG97*AB97</f>
        <v>0</v>
      </c>
      <c r="AZ97" s="293"/>
      <c r="BA97" s="294"/>
      <c r="BB97" s="294"/>
      <c r="BC97" s="295">
        <f>AB97</f>
        <v>0</v>
      </c>
      <c r="BD97" s="294"/>
      <c r="BE97" s="294"/>
      <c r="BF97" s="294"/>
      <c r="BG97" s="294"/>
      <c r="BH97" s="122"/>
      <c r="BI97" s="93"/>
    </row>
    <row r="98" ht="61" customHeight="1">
      <c r="A98" t="s" s="402">
        <v>502</v>
      </c>
      <c r="B98" t="s" s="360">
        <v>503</v>
      </c>
      <c r="C98" s="254"/>
      <c r="D98" t="s" s="123">
        <v>320</v>
      </c>
      <c r="E98" t="s" s="123">
        <v>267</v>
      </c>
      <c r="F98" t="s" s="123">
        <v>125</v>
      </c>
      <c r="G98" s="257">
        <v>1</v>
      </c>
      <c r="H98" s="127">
        <v>30263.157894737</v>
      </c>
      <c r="I98" s="128">
        <v>33289.4736842107</v>
      </c>
      <c r="J98" s="129">
        <f>I98/0.7</f>
        <v>47556.3909774439</v>
      </c>
      <c r="K98" s="258"/>
      <c r="L98" s="154"/>
      <c r="M98" s="155"/>
      <c r="N98" s="259"/>
      <c r="O98" s="260"/>
      <c r="P98" s="261"/>
      <c r="Q98" s="262"/>
      <c r="R98" s="263"/>
      <c r="S98" s="264"/>
      <c r="T98" s="265"/>
      <c r="U98" s="266"/>
      <c r="V98" s="267"/>
      <c r="W98" s="268"/>
      <c r="X98" s="269"/>
      <c r="Y98" s="270"/>
      <c r="Z98" s="271"/>
      <c r="AA98" s="272"/>
      <c r="AB98" s="147">
        <f>SUM(K98:AA98)</f>
        <v>0</v>
      </c>
      <c r="AC98" s="147">
        <f>AB98*G98</f>
        <v>0</v>
      </c>
      <c r="AD98" s="119">
        <f>H98*AB98</f>
        <v>0</v>
      </c>
      <c r="AE98" s="273">
        <v>1104</v>
      </c>
      <c r="AF98" s="403"/>
      <c r="AG98" s="275">
        <v>2.28</v>
      </c>
      <c r="AH98" s="276">
        <f>K98*G98</f>
        <v>0</v>
      </c>
      <c r="AI98" s="277">
        <f>L98*G98</f>
        <v>0</v>
      </c>
      <c r="AJ98" s="278">
        <f>M98*G98</f>
        <v>0</v>
      </c>
      <c r="AK98" s="279">
        <f>N98*G98</f>
        <v>0</v>
      </c>
      <c r="AL98" s="280">
        <f>O98*G98</f>
        <v>0</v>
      </c>
      <c r="AM98" s="281">
        <f>P98*G98</f>
        <v>0</v>
      </c>
      <c r="AN98" s="282">
        <f>Q98*G98</f>
        <v>0</v>
      </c>
      <c r="AO98" s="283">
        <f>R98*G98</f>
        <v>0</v>
      </c>
      <c r="AP98" s="284">
        <f>S98*G98</f>
        <v>0</v>
      </c>
      <c r="AQ98" s="285">
        <f>T98*G98</f>
        <v>0</v>
      </c>
      <c r="AR98" s="286">
        <f>U98*G98</f>
        <v>0</v>
      </c>
      <c r="AS98" s="287">
        <f>V98*G98</f>
        <v>0</v>
      </c>
      <c r="AT98" s="288">
        <f>W98*G98</f>
        <v>0</v>
      </c>
      <c r="AU98" s="289">
        <f>X98*G98</f>
        <v>0</v>
      </c>
      <c r="AV98" s="290">
        <f>Y98*G98</f>
        <v>0</v>
      </c>
      <c r="AW98" s="291">
        <f>Z98*G98</f>
        <v>0</v>
      </c>
      <c r="AX98" s="292">
        <f>AA98*G98</f>
        <v>0</v>
      </c>
      <c r="AY98" s="275">
        <f>AG98*AB98</f>
        <v>0</v>
      </c>
      <c r="AZ98" s="293"/>
      <c r="BA98" s="294"/>
      <c r="BB98" s="294"/>
      <c r="BC98" s="295">
        <f>AB98</f>
        <v>0</v>
      </c>
      <c r="BD98" s="294"/>
      <c r="BE98" s="294"/>
      <c r="BF98" s="294"/>
      <c r="BG98" s="294"/>
      <c r="BH98" s="122"/>
      <c r="BI98" s="93"/>
    </row>
    <row r="99" ht="68" customHeight="1">
      <c r="A99" t="s" s="402">
        <v>504</v>
      </c>
      <c r="B99" t="s" s="360">
        <v>505</v>
      </c>
      <c r="C99" s="254"/>
      <c r="D99" t="s" s="123">
        <v>53</v>
      </c>
      <c r="E99" t="s" s="123">
        <v>506</v>
      </c>
      <c r="F99" t="s" s="123">
        <v>125</v>
      </c>
      <c r="G99" s="257">
        <v>1</v>
      </c>
      <c r="H99" s="127">
        <v>29632.6754385966</v>
      </c>
      <c r="I99" s="128">
        <v>32595.9429824563</v>
      </c>
      <c r="J99" s="129">
        <f>I99/0.7</f>
        <v>46565.6328320804</v>
      </c>
      <c r="K99" s="258"/>
      <c r="L99" s="154"/>
      <c r="M99" s="155"/>
      <c r="N99" s="259"/>
      <c r="O99" s="260"/>
      <c r="P99" s="261"/>
      <c r="Q99" s="262"/>
      <c r="R99" s="263"/>
      <c r="S99" s="264"/>
      <c r="T99" s="265"/>
      <c r="U99" s="266"/>
      <c r="V99" s="267"/>
      <c r="W99" s="268"/>
      <c r="X99" s="269"/>
      <c r="Y99" s="270"/>
      <c r="Z99" s="271"/>
      <c r="AA99" s="272"/>
      <c r="AB99" s="147">
        <f>SUM(K99:AA99)</f>
        <v>0</v>
      </c>
      <c r="AC99" s="147">
        <f>AB99*G99</f>
        <v>0</v>
      </c>
      <c r="AD99" s="119">
        <f>H99*AB99</f>
        <v>0</v>
      </c>
      <c r="AE99" s="273">
        <v>1081</v>
      </c>
      <c r="AF99" s="403"/>
      <c r="AG99" s="275">
        <v>2.14</v>
      </c>
      <c r="AH99" s="276">
        <f>K99*G99</f>
        <v>0</v>
      </c>
      <c r="AI99" s="277">
        <f>L99*G99</f>
        <v>0</v>
      </c>
      <c r="AJ99" s="278">
        <f>M99*G99</f>
        <v>0</v>
      </c>
      <c r="AK99" s="279">
        <f>N99*G99</f>
        <v>0</v>
      </c>
      <c r="AL99" s="280">
        <f>O99*G99</f>
        <v>0</v>
      </c>
      <c r="AM99" s="281">
        <f>P99*G99</f>
        <v>0</v>
      </c>
      <c r="AN99" s="282">
        <f>Q99*G99</f>
        <v>0</v>
      </c>
      <c r="AO99" s="283">
        <f>R99*G99</f>
        <v>0</v>
      </c>
      <c r="AP99" s="284">
        <f>S99*G99</f>
        <v>0</v>
      </c>
      <c r="AQ99" s="285">
        <f>T99*G99</f>
        <v>0</v>
      </c>
      <c r="AR99" s="286">
        <f>U99*G99</f>
        <v>0</v>
      </c>
      <c r="AS99" s="287">
        <f>V99*G99</f>
        <v>0</v>
      </c>
      <c r="AT99" s="288">
        <f>W99*G99</f>
        <v>0</v>
      </c>
      <c r="AU99" s="289">
        <f>X99*G99</f>
        <v>0</v>
      </c>
      <c r="AV99" s="290">
        <f>Y99*G99</f>
        <v>0</v>
      </c>
      <c r="AW99" s="291">
        <f>Z99*G99</f>
        <v>0</v>
      </c>
      <c r="AX99" s="292">
        <f>AA99*G99</f>
        <v>0</v>
      </c>
      <c r="AY99" s="275">
        <f>AG99*AB99</f>
        <v>0</v>
      </c>
      <c r="AZ99" s="293"/>
      <c r="BA99" s="294"/>
      <c r="BB99" s="294"/>
      <c r="BC99" s="295">
        <f>AB99</f>
        <v>0</v>
      </c>
      <c r="BD99" s="294"/>
      <c r="BE99" s="294"/>
      <c r="BF99" s="294"/>
      <c r="BG99" s="294"/>
      <c r="BH99" s="122"/>
      <c r="BI99" s="93"/>
    </row>
    <row r="100" ht="61" customHeight="1">
      <c r="A100" t="s" s="402">
        <v>507</v>
      </c>
      <c r="B100" t="s" s="360">
        <v>508</v>
      </c>
      <c r="C100" s="254"/>
      <c r="D100" t="s" s="123">
        <v>53</v>
      </c>
      <c r="E100" t="s" s="123">
        <v>506</v>
      </c>
      <c r="F100" t="s" s="123">
        <v>125</v>
      </c>
      <c r="G100" s="257">
        <v>1</v>
      </c>
      <c r="H100" s="127">
        <v>25959.4298245616</v>
      </c>
      <c r="I100" s="128">
        <v>28555.3728070178</v>
      </c>
      <c r="J100" s="129">
        <f>I100/0.7</f>
        <v>40793.3897243111</v>
      </c>
      <c r="K100" s="258"/>
      <c r="L100" s="154"/>
      <c r="M100" s="155"/>
      <c r="N100" s="259"/>
      <c r="O100" s="260"/>
      <c r="P100" s="261"/>
      <c r="Q100" s="262"/>
      <c r="R100" s="263"/>
      <c r="S100" s="264"/>
      <c r="T100" s="265"/>
      <c r="U100" s="266"/>
      <c r="V100" s="267"/>
      <c r="W100" s="268"/>
      <c r="X100" s="269"/>
      <c r="Y100" s="270"/>
      <c r="Z100" s="271"/>
      <c r="AA100" s="272"/>
      <c r="AB100" s="147">
        <f>SUM(K100:AA100)</f>
        <v>0</v>
      </c>
      <c r="AC100" s="147">
        <f>AB100*G100</f>
        <v>0</v>
      </c>
      <c r="AD100" s="119">
        <f>H100*AB100</f>
        <v>0</v>
      </c>
      <c r="AE100" s="273">
        <v>947</v>
      </c>
      <c r="AF100" s="403"/>
      <c r="AG100" s="275">
        <v>1.7</v>
      </c>
      <c r="AH100" s="276">
        <f>K100*G100</f>
        <v>0</v>
      </c>
      <c r="AI100" s="277">
        <f>L100*G100</f>
        <v>0</v>
      </c>
      <c r="AJ100" s="278">
        <f>M100*G100</f>
        <v>0</v>
      </c>
      <c r="AK100" s="279">
        <f>N100*G100</f>
        <v>0</v>
      </c>
      <c r="AL100" s="280">
        <f>O100*G100</f>
        <v>0</v>
      </c>
      <c r="AM100" s="281">
        <f>P100*G100</f>
        <v>0</v>
      </c>
      <c r="AN100" s="282">
        <f>Q100*G100</f>
        <v>0</v>
      </c>
      <c r="AO100" s="283">
        <f>R100*G100</f>
        <v>0</v>
      </c>
      <c r="AP100" s="284">
        <f>S100*G100</f>
        <v>0</v>
      </c>
      <c r="AQ100" s="285">
        <f>T100*G100</f>
        <v>0</v>
      </c>
      <c r="AR100" s="286">
        <f>U100*G100</f>
        <v>0</v>
      </c>
      <c r="AS100" s="287">
        <f>V100*G100</f>
        <v>0</v>
      </c>
      <c r="AT100" s="288">
        <f>W100*G100</f>
        <v>0</v>
      </c>
      <c r="AU100" s="289">
        <f>X100*G100</f>
        <v>0</v>
      </c>
      <c r="AV100" s="290">
        <f>Y100*G100</f>
        <v>0</v>
      </c>
      <c r="AW100" s="291">
        <f>Z100*G100</f>
        <v>0</v>
      </c>
      <c r="AX100" s="292">
        <f>AA100*G100</f>
        <v>0</v>
      </c>
      <c r="AY100" s="275">
        <f>AG100*AB100</f>
        <v>0</v>
      </c>
      <c r="AZ100" s="293"/>
      <c r="BA100" s="294"/>
      <c r="BB100" s="294"/>
      <c r="BC100" s="295">
        <f>AB100</f>
        <v>0</v>
      </c>
      <c r="BD100" s="294"/>
      <c r="BE100" s="294"/>
      <c r="BF100" s="294"/>
      <c r="BG100" s="294"/>
      <c r="BH100" s="122"/>
      <c r="BI100" s="93"/>
    </row>
    <row r="101" ht="61" customHeight="1">
      <c r="A101" t="s" s="402">
        <v>509</v>
      </c>
      <c r="B101" t="s" s="360">
        <v>510</v>
      </c>
      <c r="C101" s="404"/>
      <c r="D101" t="s" s="123">
        <v>57</v>
      </c>
      <c r="E101" t="s" s="123">
        <v>506</v>
      </c>
      <c r="F101" t="s" s="123">
        <v>125</v>
      </c>
      <c r="G101" s="257">
        <v>1</v>
      </c>
      <c r="H101" s="127">
        <v>25822.3684210527</v>
      </c>
      <c r="I101" s="128">
        <v>28404.605263158</v>
      </c>
      <c r="J101" s="129">
        <f>I101/0.7</f>
        <v>40578.0075187971</v>
      </c>
      <c r="K101" s="258"/>
      <c r="L101" s="154"/>
      <c r="M101" s="155"/>
      <c r="N101" s="259"/>
      <c r="O101" s="260"/>
      <c r="P101" s="261"/>
      <c r="Q101" s="262"/>
      <c r="R101" s="263"/>
      <c r="S101" s="264"/>
      <c r="T101" s="265"/>
      <c r="U101" s="266"/>
      <c r="V101" s="267"/>
      <c r="W101" s="268"/>
      <c r="X101" s="269"/>
      <c r="Y101" s="270"/>
      <c r="Z101" s="271"/>
      <c r="AA101" s="272"/>
      <c r="AB101" s="147">
        <f>SUM(K101:AA101)</f>
        <v>0</v>
      </c>
      <c r="AC101" s="147">
        <f>AB101*G101</f>
        <v>0</v>
      </c>
      <c r="AD101" s="119">
        <f>H101*AB101</f>
        <v>0</v>
      </c>
      <c r="AE101" s="273">
        <v>942</v>
      </c>
      <c r="AF101" s="403"/>
      <c r="AG101" s="275">
        <v>1.52</v>
      </c>
      <c r="AH101" s="276">
        <f>K101*G101</f>
        <v>0</v>
      </c>
      <c r="AI101" s="277">
        <f>L101*G101</f>
        <v>0</v>
      </c>
      <c r="AJ101" s="278">
        <f>M101*G101</f>
        <v>0</v>
      </c>
      <c r="AK101" s="279">
        <f>N101*G101</f>
        <v>0</v>
      </c>
      <c r="AL101" s="280">
        <f>O101*G101</f>
        <v>0</v>
      </c>
      <c r="AM101" s="281">
        <f>P101*G101</f>
        <v>0</v>
      </c>
      <c r="AN101" s="282">
        <f>Q101*G101</f>
        <v>0</v>
      </c>
      <c r="AO101" s="283">
        <f>R101*G101</f>
        <v>0</v>
      </c>
      <c r="AP101" s="284">
        <f>S101*G101</f>
        <v>0</v>
      </c>
      <c r="AQ101" s="285">
        <f>T101*G101</f>
        <v>0</v>
      </c>
      <c r="AR101" s="286">
        <f>U101*G101</f>
        <v>0</v>
      </c>
      <c r="AS101" s="287">
        <f>V101*G101</f>
        <v>0</v>
      </c>
      <c r="AT101" s="288">
        <f>W101*G101</f>
        <v>0</v>
      </c>
      <c r="AU101" s="289">
        <f>X101*G101</f>
        <v>0</v>
      </c>
      <c r="AV101" s="290">
        <f>Y101*G101</f>
        <v>0</v>
      </c>
      <c r="AW101" s="291">
        <f>Z101*G101</f>
        <v>0</v>
      </c>
      <c r="AX101" s="292">
        <f>AA101*G101</f>
        <v>0</v>
      </c>
      <c r="AY101" s="275">
        <f>AG101*AB101</f>
        <v>0</v>
      </c>
      <c r="AZ101" s="293"/>
      <c r="BA101" s="294"/>
      <c r="BB101" s="294"/>
      <c r="BC101" s="295">
        <f>AB101</f>
        <v>0</v>
      </c>
      <c r="BD101" s="294"/>
      <c r="BE101" s="294"/>
      <c r="BF101" s="294"/>
      <c r="BG101" s="294"/>
      <c r="BH101" s="122"/>
      <c r="BI101" s="93"/>
    </row>
    <row r="102" ht="61" customHeight="1">
      <c r="A102" t="s" s="402">
        <v>511</v>
      </c>
      <c r="B102" t="s" s="360">
        <v>512</v>
      </c>
      <c r="C102" s="254"/>
      <c r="D102" t="s" s="123">
        <v>53</v>
      </c>
      <c r="E102" t="s" s="123">
        <v>506</v>
      </c>
      <c r="F102" t="s" s="123">
        <v>125</v>
      </c>
      <c r="G102" s="257">
        <v>1</v>
      </c>
      <c r="H102" s="127">
        <v>24945.1754385966</v>
      </c>
      <c r="I102" s="128">
        <v>27439.6929824563</v>
      </c>
      <c r="J102" s="129">
        <f>I102/0.7</f>
        <v>39199.561403509</v>
      </c>
      <c r="K102" s="258"/>
      <c r="L102" s="154"/>
      <c r="M102" s="155"/>
      <c r="N102" s="259"/>
      <c r="O102" s="260"/>
      <c r="P102" s="261"/>
      <c r="Q102" s="262"/>
      <c r="R102" s="263"/>
      <c r="S102" s="264"/>
      <c r="T102" s="265"/>
      <c r="U102" s="266"/>
      <c r="V102" s="267"/>
      <c r="W102" s="268"/>
      <c r="X102" s="269"/>
      <c r="Y102" s="270"/>
      <c r="Z102" s="271"/>
      <c r="AA102" s="272"/>
      <c r="AB102" s="147">
        <f>SUM(K102:AA102)</f>
        <v>0</v>
      </c>
      <c r="AC102" s="147">
        <f>AB102*G102</f>
        <v>0</v>
      </c>
      <c r="AD102" s="119">
        <f>H102*AB102</f>
        <v>0</v>
      </c>
      <c r="AE102" s="273">
        <v>910</v>
      </c>
      <c r="AF102" s="403"/>
      <c r="AG102" s="275">
        <v>1.58</v>
      </c>
      <c r="AH102" s="276">
        <f>K102*G102</f>
        <v>0</v>
      </c>
      <c r="AI102" s="277">
        <f>L102*G102</f>
        <v>0</v>
      </c>
      <c r="AJ102" s="278">
        <f>M102*G102</f>
        <v>0</v>
      </c>
      <c r="AK102" s="279">
        <f>N102*G102</f>
        <v>0</v>
      </c>
      <c r="AL102" s="280">
        <f>O102*G102</f>
        <v>0</v>
      </c>
      <c r="AM102" s="281">
        <f>P102*G102</f>
        <v>0</v>
      </c>
      <c r="AN102" s="282">
        <f>Q102*G102</f>
        <v>0</v>
      </c>
      <c r="AO102" s="283">
        <f>R102*G102</f>
        <v>0</v>
      </c>
      <c r="AP102" s="284">
        <f>S102*G102</f>
        <v>0</v>
      </c>
      <c r="AQ102" s="285">
        <f>T102*G102</f>
        <v>0</v>
      </c>
      <c r="AR102" s="286">
        <f>U102*G102</f>
        <v>0</v>
      </c>
      <c r="AS102" s="287">
        <f>V102*G102</f>
        <v>0</v>
      </c>
      <c r="AT102" s="288">
        <f>W102*G102</f>
        <v>0</v>
      </c>
      <c r="AU102" s="289">
        <f>X102*G102</f>
        <v>0</v>
      </c>
      <c r="AV102" s="290">
        <f>Y102*G102</f>
        <v>0</v>
      </c>
      <c r="AW102" s="291">
        <f>Z102*G102</f>
        <v>0</v>
      </c>
      <c r="AX102" s="292">
        <f>AA102*G102</f>
        <v>0</v>
      </c>
      <c r="AY102" s="275">
        <f>AG102*AB102</f>
        <v>0</v>
      </c>
      <c r="AZ102" s="293"/>
      <c r="BA102" s="294"/>
      <c r="BB102" s="294"/>
      <c r="BC102" s="295">
        <f>AB102</f>
        <v>0</v>
      </c>
      <c r="BD102" s="294"/>
      <c r="BE102" s="294"/>
      <c r="BF102" s="294"/>
      <c r="BG102" s="294"/>
      <c r="BH102" s="122"/>
      <c r="BI102" s="93"/>
    </row>
    <row r="103" ht="61" customHeight="1">
      <c r="A103" t="s" s="402">
        <v>513</v>
      </c>
      <c r="B103" t="s" s="360">
        <v>514</v>
      </c>
      <c r="C103" s="254"/>
      <c r="D103" t="s" s="123">
        <v>53</v>
      </c>
      <c r="E103" t="s" s="123">
        <v>515</v>
      </c>
      <c r="F103" t="s" s="123">
        <v>125</v>
      </c>
      <c r="G103" s="257">
        <v>1</v>
      </c>
      <c r="H103" s="127">
        <v>25657.894736842</v>
      </c>
      <c r="I103" s="128">
        <v>28223.6842105262</v>
      </c>
      <c r="J103" s="129">
        <f>I103/0.7</f>
        <v>40319.5488721803</v>
      </c>
      <c r="K103" s="258"/>
      <c r="L103" s="154"/>
      <c r="M103" s="155"/>
      <c r="N103" s="259"/>
      <c r="O103" s="260"/>
      <c r="P103" s="261"/>
      <c r="Q103" s="262"/>
      <c r="R103" s="263"/>
      <c r="S103" s="264"/>
      <c r="T103" s="265"/>
      <c r="U103" s="266"/>
      <c r="V103" s="267"/>
      <c r="W103" s="268"/>
      <c r="X103" s="269"/>
      <c r="Y103" s="270"/>
      <c r="Z103" s="271"/>
      <c r="AA103" s="272"/>
      <c r="AB103" s="147">
        <f>SUM(K103:AA103)</f>
        <v>0</v>
      </c>
      <c r="AC103" s="147">
        <f>AB103*G103</f>
        <v>0</v>
      </c>
      <c r="AD103" s="119">
        <f>H103*AB103</f>
        <v>0</v>
      </c>
      <c r="AE103" s="273">
        <v>936</v>
      </c>
      <c r="AF103" s="403"/>
      <c r="AG103" s="275">
        <v>1.48</v>
      </c>
      <c r="AH103" s="276">
        <f>K103*G103</f>
        <v>0</v>
      </c>
      <c r="AI103" s="277">
        <f>L103*G103</f>
        <v>0</v>
      </c>
      <c r="AJ103" s="278">
        <f>M103*G103</f>
        <v>0</v>
      </c>
      <c r="AK103" s="279">
        <f>N103*G103</f>
        <v>0</v>
      </c>
      <c r="AL103" s="280">
        <f>O103*G103</f>
        <v>0</v>
      </c>
      <c r="AM103" s="281">
        <f>P103*G103</f>
        <v>0</v>
      </c>
      <c r="AN103" s="282">
        <f>Q103*G103</f>
        <v>0</v>
      </c>
      <c r="AO103" s="283">
        <f>R103*G103</f>
        <v>0</v>
      </c>
      <c r="AP103" s="284">
        <f>S103*G103</f>
        <v>0</v>
      </c>
      <c r="AQ103" s="285">
        <f>T103*G103</f>
        <v>0</v>
      </c>
      <c r="AR103" s="286">
        <f>U103*G103</f>
        <v>0</v>
      </c>
      <c r="AS103" s="287">
        <f>V103*G103</f>
        <v>0</v>
      </c>
      <c r="AT103" s="288">
        <f>W103*G103</f>
        <v>0</v>
      </c>
      <c r="AU103" s="289">
        <f>X103*G103</f>
        <v>0</v>
      </c>
      <c r="AV103" s="290">
        <f>Y103*G103</f>
        <v>0</v>
      </c>
      <c r="AW103" s="291">
        <f>Z103*G103</f>
        <v>0</v>
      </c>
      <c r="AX103" s="292">
        <f>AA103*G103</f>
        <v>0</v>
      </c>
      <c r="AY103" s="275">
        <f>AG103*AB103</f>
        <v>0</v>
      </c>
      <c r="AZ103" s="293"/>
      <c r="BA103" s="294"/>
      <c r="BB103" s="294"/>
      <c r="BC103" s="295">
        <f>AB103</f>
        <v>0</v>
      </c>
      <c r="BD103" s="294"/>
      <c r="BE103" s="294"/>
      <c r="BF103" s="294"/>
      <c r="BG103" s="294"/>
      <c r="BH103" s="122"/>
      <c r="BI103" s="93"/>
    </row>
    <row r="104" ht="61" customHeight="1">
      <c r="A104" t="s" s="402">
        <v>516</v>
      </c>
      <c r="B104" t="s" s="360">
        <v>517</v>
      </c>
      <c r="C104" s="254"/>
      <c r="D104" t="s" s="123">
        <v>57</v>
      </c>
      <c r="E104" t="s" s="123">
        <v>506</v>
      </c>
      <c r="F104" t="s" s="123">
        <v>125</v>
      </c>
      <c r="G104" s="257">
        <v>1</v>
      </c>
      <c r="H104" s="127">
        <v>29111.842105263</v>
      </c>
      <c r="I104" s="128">
        <v>32023.0263157893</v>
      </c>
      <c r="J104" s="129">
        <f>I104/0.7</f>
        <v>45747.1804511276</v>
      </c>
      <c r="K104" s="258"/>
      <c r="L104" s="154"/>
      <c r="M104" s="155"/>
      <c r="N104" s="259"/>
      <c r="O104" s="260"/>
      <c r="P104" s="261"/>
      <c r="Q104" s="262"/>
      <c r="R104" s="263"/>
      <c r="S104" s="264"/>
      <c r="T104" s="265"/>
      <c r="U104" s="266"/>
      <c r="V104" s="267"/>
      <c r="W104" s="268"/>
      <c r="X104" s="269"/>
      <c r="Y104" s="270"/>
      <c r="Z104" s="271"/>
      <c r="AA104" s="272"/>
      <c r="AB104" s="147">
        <f>SUM(K104:AA104)</f>
        <v>0</v>
      </c>
      <c r="AC104" s="147">
        <f>AB104*G104</f>
        <v>0</v>
      </c>
      <c r="AD104" s="119">
        <f>H104*AB104</f>
        <v>0</v>
      </c>
      <c r="AE104" s="273">
        <v>1062</v>
      </c>
      <c r="AF104" s="403"/>
      <c r="AG104" s="275">
        <v>2.45</v>
      </c>
      <c r="AH104" s="276">
        <f>K104*G104</f>
        <v>0</v>
      </c>
      <c r="AI104" s="277">
        <f>L104*G104</f>
        <v>0</v>
      </c>
      <c r="AJ104" s="278">
        <f>M104*G104</f>
        <v>0</v>
      </c>
      <c r="AK104" s="279">
        <f>N104*G104</f>
        <v>0</v>
      </c>
      <c r="AL104" s="280">
        <f>O104*G104</f>
        <v>0</v>
      </c>
      <c r="AM104" s="281">
        <f>P104*G104</f>
        <v>0</v>
      </c>
      <c r="AN104" s="282">
        <f>Q104*G104</f>
        <v>0</v>
      </c>
      <c r="AO104" s="283">
        <f>R104*G104</f>
        <v>0</v>
      </c>
      <c r="AP104" s="284">
        <f>S104*G104</f>
        <v>0</v>
      </c>
      <c r="AQ104" s="285">
        <f>T104*G104</f>
        <v>0</v>
      </c>
      <c r="AR104" s="286">
        <f>U104*G104</f>
        <v>0</v>
      </c>
      <c r="AS104" s="287">
        <f>V104*G104</f>
        <v>0</v>
      </c>
      <c r="AT104" s="288">
        <f>W104*G104</f>
        <v>0</v>
      </c>
      <c r="AU104" s="289">
        <f>X104*G104</f>
        <v>0</v>
      </c>
      <c r="AV104" s="290">
        <f>Y104*G104</f>
        <v>0</v>
      </c>
      <c r="AW104" s="291">
        <f>Z104*G104</f>
        <v>0</v>
      </c>
      <c r="AX104" s="292">
        <f>AA104*G104</f>
        <v>0</v>
      </c>
      <c r="AY104" s="275">
        <f>AG104*AB104</f>
        <v>0</v>
      </c>
      <c r="AZ104" s="293"/>
      <c r="BA104" s="294"/>
      <c r="BB104" s="294"/>
      <c r="BC104" s="295">
        <f>AB104</f>
        <v>0</v>
      </c>
      <c r="BD104" s="294"/>
      <c r="BE104" s="294"/>
      <c r="BF104" s="294"/>
      <c r="BG104" s="294"/>
      <c r="BH104" s="122"/>
      <c r="BI104" s="93"/>
    </row>
    <row r="105" ht="61" customHeight="1">
      <c r="A105" t="s" s="402">
        <v>518</v>
      </c>
      <c r="B105" t="s" s="360">
        <v>519</v>
      </c>
      <c r="C105" s="254"/>
      <c r="D105" t="s" s="123">
        <v>57</v>
      </c>
      <c r="E105" t="s" s="123">
        <v>506</v>
      </c>
      <c r="F105" t="s" s="123">
        <v>125</v>
      </c>
      <c r="G105" s="257">
        <v>1</v>
      </c>
      <c r="H105" s="127">
        <v>22779.605263158</v>
      </c>
      <c r="I105" s="128">
        <v>25057.5657894738</v>
      </c>
      <c r="J105" s="129">
        <f>I105/0.7</f>
        <v>35796.5225563911</v>
      </c>
      <c r="K105" s="258"/>
      <c r="L105" s="154"/>
      <c r="M105" s="155"/>
      <c r="N105" s="259"/>
      <c r="O105" s="260"/>
      <c r="P105" s="261"/>
      <c r="Q105" s="262"/>
      <c r="R105" s="263"/>
      <c r="S105" s="264"/>
      <c r="T105" s="265"/>
      <c r="U105" s="266"/>
      <c r="V105" s="267"/>
      <c r="W105" s="268"/>
      <c r="X105" s="269"/>
      <c r="Y105" s="270"/>
      <c r="Z105" s="271"/>
      <c r="AA105" s="272"/>
      <c r="AB105" s="147">
        <f>SUM(K105:AA105)</f>
        <v>0</v>
      </c>
      <c r="AC105" s="147">
        <f>AB105*G105</f>
        <v>0</v>
      </c>
      <c r="AD105" s="119">
        <f>H105*AB105</f>
        <v>0</v>
      </c>
      <c r="AE105" s="273">
        <v>831</v>
      </c>
      <c r="AF105" s="403"/>
      <c r="AG105" s="275">
        <v>1.16</v>
      </c>
      <c r="AH105" s="276">
        <f>K105*G105</f>
        <v>0</v>
      </c>
      <c r="AI105" s="277">
        <f>L105*G105</f>
        <v>0</v>
      </c>
      <c r="AJ105" s="278">
        <f>M105*G105</f>
        <v>0</v>
      </c>
      <c r="AK105" s="279">
        <f>N105*G105</f>
        <v>0</v>
      </c>
      <c r="AL105" s="280">
        <f>O105*G105</f>
        <v>0</v>
      </c>
      <c r="AM105" s="281">
        <f>P105*G105</f>
        <v>0</v>
      </c>
      <c r="AN105" s="282">
        <f>Q105*G105</f>
        <v>0</v>
      </c>
      <c r="AO105" s="283">
        <f>R105*G105</f>
        <v>0</v>
      </c>
      <c r="AP105" s="284">
        <f>S105*G105</f>
        <v>0</v>
      </c>
      <c r="AQ105" s="285">
        <f>T105*G105</f>
        <v>0</v>
      </c>
      <c r="AR105" s="286">
        <f>U105*G105</f>
        <v>0</v>
      </c>
      <c r="AS105" s="287">
        <f>V105*G105</f>
        <v>0</v>
      </c>
      <c r="AT105" s="288">
        <f>W105*G105</f>
        <v>0</v>
      </c>
      <c r="AU105" s="289">
        <f>X105*G105</f>
        <v>0</v>
      </c>
      <c r="AV105" s="290">
        <f>Y105*G105</f>
        <v>0</v>
      </c>
      <c r="AW105" s="291">
        <f>Z105*G105</f>
        <v>0</v>
      </c>
      <c r="AX105" s="292">
        <f>AA105*G105</f>
        <v>0</v>
      </c>
      <c r="AY105" s="275">
        <f>AG105*AB105</f>
        <v>0</v>
      </c>
      <c r="AZ105" s="293"/>
      <c r="BA105" s="294"/>
      <c r="BB105" s="294"/>
      <c r="BC105" s="295">
        <f>AB105</f>
        <v>0</v>
      </c>
      <c r="BD105" s="294"/>
      <c r="BE105" s="294"/>
      <c r="BF105" s="294"/>
      <c r="BG105" s="294"/>
      <c r="BH105" s="122"/>
      <c r="BI105" s="93"/>
    </row>
    <row r="106" ht="61" customHeight="1">
      <c r="A106" t="s" s="402">
        <v>520</v>
      </c>
      <c r="B106" t="s" s="360">
        <v>521</v>
      </c>
      <c r="C106" s="254"/>
      <c r="D106" t="s" s="123">
        <v>57</v>
      </c>
      <c r="E106" t="s" s="123">
        <v>506</v>
      </c>
      <c r="F106" t="s" s="123">
        <v>125</v>
      </c>
      <c r="G106" s="257">
        <v>1</v>
      </c>
      <c r="H106" s="127">
        <v>28536.1842105263</v>
      </c>
      <c r="I106" s="128">
        <v>31389.8026315789</v>
      </c>
      <c r="J106" s="129">
        <f>I106/0.7</f>
        <v>44842.5751879699</v>
      </c>
      <c r="K106" s="258"/>
      <c r="L106" s="154"/>
      <c r="M106" s="155"/>
      <c r="N106" s="259"/>
      <c r="O106" s="260"/>
      <c r="P106" s="261"/>
      <c r="Q106" s="262"/>
      <c r="R106" s="263"/>
      <c r="S106" s="264"/>
      <c r="T106" s="265"/>
      <c r="U106" s="266"/>
      <c r="V106" s="267"/>
      <c r="W106" s="268"/>
      <c r="X106" s="269"/>
      <c r="Y106" s="270"/>
      <c r="Z106" s="271"/>
      <c r="AA106" s="272"/>
      <c r="AB106" s="147">
        <f>SUM(K106:AA106)</f>
        <v>0</v>
      </c>
      <c r="AC106" s="147">
        <f>AB106*G106</f>
        <v>0</v>
      </c>
      <c r="AD106" s="119">
        <f>H106*AB106</f>
        <v>0</v>
      </c>
      <c r="AE106" s="273">
        <v>1041</v>
      </c>
      <c r="AF106" s="403"/>
      <c r="AG106" s="275">
        <v>2.24</v>
      </c>
      <c r="AH106" s="276">
        <f>K106*G106</f>
        <v>0</v>
      </c>
      <c r="AI106" s="277">
        <f>L106*G106</f>
        <v>0</v>
      </c>
      <c r="AJ106" s="278">
        <f>M106*G106</f>
        <v>0</v>
      </c>
      <c r="AK106" s="279">
        <f>N106*G106</f>
        <v>0</v>
      </c>
      <c r="AL106" s="280">
        <f>O106*G106</f>
        <v>0</v>
      </c>
      <c r="AM106" s="281">
        <f>P106*G106</f>
        <v>0</v>
      </c>
      <c r="AN106" s="282">
        <f>Q106*G106</f>
        <v>0</v>
      </c>
      <c r="AO106" s="283">
        <f>R106*G106</f>
        <v>0</v>
      </c>
      <c r="AP106" s="284">
        <f>S106*G106</f>
        <v>0</v>
      </c>
      <c r="AQ106" s="285">
        <f>T106*G106</f>
        <v>0</v>
      </c>
      <c r="AR106" s="286">
        <f>U106*G106</f>
        <v>0</v>
      </c>
      <c r="AS106" s="287">
        <f>V106*G106</f>
        <v>0</v>
      </c>
      <c r="AT106" s="288">
        <f>W106*G106</f>
        <v>0</v>
      </c>
      <c r="AU106" s="289">
        <f>X106*G106</f>
        <v>0</v>
      </c>
      <c r="AV106" s="290">
        <f>Y106*G106</f>
        <v>0</v>
      </c>
      <c r="AW106" s="291">
        <f>Z106*G106</f>
        <v>0</v>
      </c>
      <c r="AX106" s="292">
        <f>AA106*G106</f>
        <v>0</v>
      </c>
      <c r="AY106" s="275">
        <f>AG106*AB106</f>
        <v>0</v>
      </c>
      <c r="AZ106" s="293"/>
      <c r="BA106" s="294"/>
      <c r="BB106" s="294"/>
      <c r="BC106" s="295">
        <f>AB106</f>
        <v>0</v>
      </c>
      <c r="BD106" s="294"/>
      <c r="BE106" s="294"/>
      <c r="BF106" s="294"/>
      <c r="BG106" s="294"/>
      <c r="BH106" s="122"/>
      <c r="BI106" s="93"/>
    </row>
    <row r="107" ht="61" customHeight="1">
      <c r="A107" t="s" s="402">
        <v>522</v>
      </c>
      <c r="B107" t="s" s="360">
        <v>523</v>
      </c>
      <c r="C107" s="254"/>
      <c r="D107" t="s" s="123">
        <v>57</v>
      </c>
      <c r="E107" t="s" s="123">
        <v>506</v>
      </c>
      <c r="F107" t="s" s="123">
        <v>125</v>
      </c>
      <c r="G107" s="257">
        <v>1</v>
      </c>
      <c r="H107" s="127">
        <v>23656.798245614</v>
      </c>
      <c r="I107" s="128">
        <v>26022.4780701754</v>
      </c>
      <c r="J107" s="129">
        <f>I107/0.7</f>
        <v>37174.9686716791</v>
      </c>
      <c r="K107" s="258"/>
      <c r="L107" s="154"/>
      <c r="M107" s="155"/>
      <c r="N107" s="259"/>
      <c r="O107" s="260"/>
      <c r="P107" s="261"/>
      <c r="Q107" s="262"/>
      <c r="R107" s="263"/>
      <c r="S107" s="264"/>
      <c r="T107" s="265"/>
      <c r="U107" s="266"/>
      <c r="V107" s="267"/>
      <c r="W107" s="268"/>
      <c r="X107" s="269"/>
      <c r="Y107" s="270"/>
      <c r="Z107" s="271"/>
      <c r="AA107" s="272"/>
      <c r="AB107" s="147">
        <f>SUM(K107:AA107)</f>
        <v>0</v>
      </c>
      <c r="AC107" s="147">
        <f>AB107*G107</f>
        <v>0</v>
      </c>
      <c r="AD107" s="119">
        <f>H107*AB107</f>
        <v>0</v>
      </c>
      <c r="AE107" s="273">
        <v>863</v>
      </c>
      <c r="AF107" s="403"/>
      <c r="AG107" s="275">
        <v>1.1</v>
      </c>
      <c r="AH107" s="276">
        <f>K107*G107</f>
        <v>0</v>
      </c>
      <c r="AI107" s="277">
        <f>L107*G107</f>
        <v>0</v>
      </c>
      <c r="AJ107" s="278">
        <f>M107*G107</f>
        <v>0</v>
      </c>
      <c r="AK107" s="279">
        <f>N107*G107</f>
        <v>0</v>
      </c>
      <c r="AL107" s="280">
        <f>O107*G107</f>
        <v>0</v>
      </c>
      <c r="AM107" s="281">
        <f>P107*G107</f>
        <v>0</v>
      </c>
      <c r="AN107" s="282">
        <f>Q107*G107</f>
        <v>0</v>
      </c>
      <c r="AO107" s="283">
        <f>R107*G107</f>
        <v>0</v>
      </c>
      <c r="AP107" s="284">
        <f>S107*G107</f>
        <v>0</v>
      </c>
      <c r="AQ107" s="285">
        <f>T107*G107</f>
        <v>0</v>
      </c>
      <c r="AR107" s="286">
        <f>U107*G107</f>
        <v>0</v>
      </c>
      <c r="AS107" s="287">
        <f>V107*G107</f>
        <v>0</v>
      </c>
      <c r="AT107" s="288">
        <f>W107*G107</f>
        <v>0</v>
      </c>
      <c r="AU107" s="289">
        <f>X107*G107</f>
        <v>0</v>
      </c>
      <c r="AV107" s="290">
        <f>Y107*G107</f>
        <v>0</v>
      </c>
      <c r="AW107" s="291">
        <f>Z107*G107</f>
        <v>0</v>
      </c>
      <c r="AX107" s="292">
        <f>AA107*G107</f>
        <v>0</v>
      </c>
      <c r="AY107" s="275">
        <f>AG107*AB107</f>
        <v>0</v>
      </c>
      <c r="AZ107" s="293"/>
      <c r="BA107" s="294"/>
      <c r="BB107" s="294"/>
      <c r="BC107" s="295">
        <f>AB107</f>
        <v>0</v>
      </c>
      <c r="BD107" s="294"/>
      <c r="BE107" s="294"/>
      <c r="BF107" s="294"/>
      <c r="BG107" s="294"/>
      <c r="BH107" s="122"/>
      <c r="BI107" s="93"/>
    </row>
    <row r="108" ht="24" customHeight="1">
      <c r="A108" t="s" s="405">
        <v>524</v>
      </c>
      <c r="B108" s="406"/>
      <c r="C108" s="406"/>
      <c r="D108" s="406"/>
      <c r="E108" s="406"/>
      <c r="F108" s="406"/>
      <c r="G108" s="406"/>
      <c r="H108" s="406"/>
      <c r="I108" s="406"/>
      <c r="J108" s="406"/>
      <c r="K108" s="407"/>
      <c r="L108" s="408"/>
      <c r="M108" s="408"/>
      <c r="N108" s="409"/>
      <c r="O108" s="409"/>
      <c r="P108" s="407"/>
      <c r="Q108" s="408"/>
      <c r="R108" s="407"/>
      <c r="S108" s="407"/>
      <c r="T108" s="407"/>
      <c r="U108" s="407"/>
      <c r="V108" s="410"/>
      <c r="W108" s="407"/>
      <c r="X108" s="407"/>
      <c r="Y108" s="408"/>
      <c r="Z108" s="407"/>
      <c r="AA108" s="407"/>
      <c r="AB108" s="407"/>
      <c r="AC108" s="407"/>
      <c r="AD108" s="411"/>
      <c r="AE108" s="412"/>
      <c r="AF108" s="210"/>
      <c r="AG108" s="327"/>
      <c r="AH108" s="328">
        <f>K108*G108</f>
        <v>0</v>
      </c>
      <c r="AI108" s="300">
        <f>L108*G108</f>
        <v>0</v>
      </c>
      <c r="AJ108" s="301">
        <f>M108*G108</f>
        <v>0</v>
      </c>
      <c r="AK108" s="329">
        <f>N108*G108</f>
        <v>0</v>
      </c>
      <c r="AL108" s="330">
        <f>O108*G108</f>
        <v>0</v>
      </c>
      <c r="AM108" s="331">
        <f>P108*G108</f>
        <v>0</v>
      </c>
      <c r="AN108" s="332">
        <f>Q108*G108</f>
        <v>0</v>
      </c>
      <c r="AO108" s="333">
        <f>R108*G108</f>
        <v>0</v>
      </c>
      <c r="AP108" s="334">
        <f>S108*G108</f>
        <v>0</v>
      </c>
      <c r="AQ108" s="335">
        <f>T108*G108</f>
        <v>0</v>
      </c>
      <c r="AR108" s="336">
        <f>U108*G108</f>
        <v>0</v>
      </c>
      <c r="AS108" s="337">
        <f>V108*G108</f>
        <v>0</v>
      </c>
      <c r="AT108" s="338">
        <f>W108*G108</f>
        <v>0</v>
      </c>
      <c r="AU108" s="339">
        <f>X108*G108</f>
        <v>0</v>
      </c>
      <c r="AV108" s="313">
        <f>Y108*G108</f>
        <v>0</v>
      </c>
      <c r="AW108" s="340">
        <f>Z108*G108</f>
        <v>0</v>
      </c>
      <c r="AX108" s="341">
        <f>AA108*G108</f>
        <v>0</v>
      </c>
      <c r="AY108" s="342">
        <f>AG108*AB108</f>
        <v>0</v>
      </c>
      <c r="AZ108" s="210"/>
      <c r="BA108" s="316"/>
      <c r="BB108" s="316"/>
      <c r="BC108" s="317">
        <f>AB108</f>
        <v>0</v>
      </c>
      <c r="BD108" s="316"/>
      <c r="BE108" s="316"/>
      <c r="BF108" s="316"/>
      <c r="BG108" s="316"/>
      <c r="BH108" s="92"/>
      <c r="BI108" s="93"/>
    </row>
    <row r="109" ht="89" customHeight="1">
      <c r="A109" t="s" s="413">
        <v>525</v>
      </c>
      <c r="B109" t="s" s="152">
        <v>526</v>
      </c>
      <c r="C109" s="254"/>
      <c r="D109" t="s" s="123">
        <v>80</v>
      </c>
      <c r="E109" t="s" s="255">
        <v>527</v>
      </c>
      <c r="F109" t="s" s="123">
        <v>528</v>
      </c>
      <c r="G109" s="257">
        <v>1</v>
      </c>
      <c r="H109" s="127">
        <v>44983.552631579</v>
      </c>
      <c r="I109" s="128">
        <v>49481.9078947369</v>
      </c>
      <c r="J109" s="129">
        <f>I109/0.7</f>
        <v>70688.4398496241</v>
      </c>
      <c r="K109" s="356"/>
      <c r="L109" s="154"/>
      <c r="M109" s="155"/>
      <c r="N109" s="357"/>
      <c r="O109" s="387"/>
      <c r="P109" s="388"/>
      <c r="Q109" s="262"/>
      <c r="R109" s="389"/>
      <c r="S109" s="390"/>
      <c r="T109" s="391"/>
      <c r="U109" s="392"/>
      <c r="V109" s="393"/>
      <c r="W109" s="394"/>
      <c r="X109" s="395"/>
      <c r="Y109" s="270"/>
      <c r="Z109" s="396"/>
      <c r="AA109" s="397"/>
      <c r="AB109" s="398">
        <f>SUM(K109:AA109)</f>
        <v>0</v>
      </c>
      <c r="AC109" s="398">
        <f>AB109*G109</f>
        <v>0</v>
      </c>
      <c r="AD109" s="399">
        <f>H109*AB109</f>
        <v>0</v>
      </c>
      <c r="AE109" s="246">
        <v>1641</v>
      </c>
      <c r="AF109" s="400"/>
      <c r="AG109" s="298">
        <v>4.72</v>
      </c>
      <c r="AH109" s="299">
        <f>K109*G109</f>
        <v>0</v>
      </c>
      <c r="AI109" s="300">
        <f>L109*G109</f>
        <v>0</v>
      </c>
      <c r="AJ109" s="301">
        <f>M109*G109</f>
        <v>0</v>
      </c>
      <c r="AK109" s="302">
        <f>N109*G109</f>
        <v>0</v>
      </c>
      <c r="AL109" s="303">
        <f>O109*G109</f>
        <v>0</v>
      </c>
      <c r="AM109" s="304">
        <f>P109*G109</f>
        <v>0</v>
      </c>
      <c r="AN109" s="305">
        <f>Q109*G109</f>
        <v>0</v>
      </c>
      <c r="AO109" s="306">
        <f>R109*G109</f>
        <v>0</v>
      </c>
      <c r="AP109" s="307">
        <f>S109*G109</f>
        <v>0</v>
      </c>
      <c r="AQ109" s="308">
        <f>T109*G109</f>
        <v>0</v>
      </c>
      <c r="AR109" s="309">
        <f>U109*G109</f>
        <v>0</v>
      </c>
      <c r="AS109" s="310">
        <f>V109*G109</f>
        <v>0</v>
      </c>
      <c r="AT109" s="311">
        <f>W109*G109</f>
        <v>0</v>
      </c>
      <c r="AU109" s="312">
        <f>X109*G109</f>
        <v>0</v>
      </c>
      <c r="AV109" s="313">
        <f>Y109*G109</f>
        <v>0</v>
      </c>
      <c r="AW109" s="314">
        <f>Z109*G109</f>
        <v>0</v>
      </c>
      <c r="AX109" s="315">
        <f>AA109*G109</f>
        <v>0</v>
      </c>
      <c r="AY109" s="298">
        <f>AG109*AB109</f>
        <v>0</v>
      </c>
      <c r="AZ109" s="210"/>
      <c r="BA109" s="316"/>
      <c r="BB109" s="317">
        <f>AB109</f>
        <v>0</v>
      </c>
      <c r="BC109" s="316"/>
      <c r="BD109" s="316"/>
      <c r="BE109" s="316"/>
      <c r="BF109" s="316"/>
      <c r="BG109" s="316"/>
      <c r="BH109" s="92"/>
      <c r="BI109" s="93"/>
    </row>
    <row r="110" ht="99" customHeight="1">
      <c r="A110" t="s" s="413">
        <v>529</v>
      </c>
      <c r="B110" t="s" s="152">
        <v>530</v>
      </c>
      <c r="C110" s="254"/>
      <c r="D110" t="s" s="123">
        <v>57</v>
      </c>
      <c r="E110" t="s" s="255">
        <v>527</v>
      </c>
      <c r="F110" t="s" s="123">
        <v>528</v>
      </c>
      <c r="G110" s="257">
        <v>1</v>
      </c>
      <c r="H110" s="127">
        <v>52713.8157894737</v>
      </c>
      <c r="I110" s="128">
        <v>57985.1973684211</v>
      </c>
      <c r="J110" s="129">
        <f>I110/0.7</f>
        <v>82835.9962406016</v>
      </c>
      <c r="K110" s="258"/>
      <c r="L110" s="154"/>
      <c r="M110" s="155"/>
      <c r="N110" s="259"/>
      <c r="O110" s="260"/>
      <c r="P110" s="261"/>
      <c r="Q110" s="262"/>
      <c r="R110" s="263"/>
      <c r="S110" s="264"/>
      <c r="T110" s="265"/>
      <c r="U110" s="266"/>
      <c r="V110" s="267"/>
      <c r="W110" s="268"/>
      <c r="X110" s="269"/>
      <c r="Y110" s="270"/>
      <c r="Z110" s="271"/>
      <c r="AA110" s="272"/>
      <c r="AB110" s="147">
        <f>SUM(K110:AA110)</f>
        <v>0</v>
      </c>
      <c r="AC110" s="147">
        <f>AB110*G110</f>
        <v>0</v>
      </c>
      <c r="AD110" s="296">
        <f>H110*AB110</f>
        <v>0</v>
      </c>
      <c r="AE110" s="246">
        <v>1923</v>
      </c>
      <c r="AF110" s="400"/>
      <c r="AG110" s="298">
        <v>5.26</v>
      </c>
      <c r="AH110" s="299">
        <f>K110*G110</f>
        <v>0</v>
      </c>
      <c r="AI110" s="300">
        <f>L110*G110</f>
        <v>0</v>
      </c>
      <c r="AJ110" s="301">
        <f>M110*G110</f>
        <v>0</v>
      </c>
      <c r="AK110" s="302">
        <f>N110*G110</f>
        <v>0</v>
      </c>
      <c r="AL110" s="303">
        <f>O110*G110</f>
        <v>0</v>
      </c>
      <c r="AM110" s="304">
        <f>P110*G110</f>
        <v>0</v>
      </c>
      <c r="AN110" s="305">
        <f>Q110*G110</f>
        <v>0</v>
      </c>
      <c r="AO110" s="306">
        <f>R110*G110</f>
        <v>0</v>
      </c>
      <c r="AP110" s="307">
        <f>S110*G110</f>
        <v>0</v>
      </c>
      <c r="AQ110" s="308">
        <f>T110*G110</f>
        <v>0</v>
      </c>
      <c r="AR110" s="309">
        <f>U110*G110</f>
        <v>0</v>
      </c>
      <c r="AS110" s="310">
        <f>V110*G110</f>
        <v>0</v>
      </c>
      <c r="AT110" s="311">
        <f>W110*G110</f>
        <v>0</v>
      </c>
      <c r="AU110" s="312">
        <f>X110*G110</f>
        <v>0</v>
      </c>
      <c r="AV110" s="313">
        <f>Y110*G110</f>
        <v>0</v>
      </c>
      <c r="AW110" s="314">
        <f>Z110*G110</f>
        <v>0</v>
      </c>
      <c r="AX110" s="315">
        <f>AA110*G110</f>
        <v>0</v>
      </c>
      <c r="AY110" s="298">
        <f>AG110*AB110</f>
        <v>0</v>
      </c>
      <c r="AZ110" s="210"/>
      <c r="BA110" s="316"/>
      <c r="BB110" s="317">
        <f>AB110</f>
        <v>0</v>
      </c>
      <c r="BC110" s="316"/>
      <c r="BD110" s="316"/>
      <c r="BE110" s="316"/>
      <c r="BF110" s="316"/>
      <c r="BG110" s="316"/>
      <c r="BH110" s="92"/>
      <c r="BI110" s="93"/>
    </row>
    <row r="111" ht="83" customHeight="1">
      <c r="A111" t="s" s="413">
        <v>531</v>
      </c>
      <c r="B111" t="s" s="152">
        <v>532</v>
      </c>
      <c r="C111" s="254"/>
      <c r="D111" t="s" s="123">
        <v>80</v>
      </c>
      <c r="E111" t="s" s="255">
        <v>533</v>
      </c>
      <c r="F111" t="s" s="123">
        <v>125</v>
      </c>
      <c r="G111" s="257">
        <v>1</v>
      </c>
      <c r="H111" s="127">
        <v>26260.9649122807</v>
      </c>
      <c r="I111" s="128">
        <v>28887.0614035088</v>
      </c>
      <c r="J111" s="129">
        <f>I111/0.7</f>
        <v>41267.2305764411</v>
      </c>
      <c r="K111" s="258"/>
      <c r="L111" s="154"/>
      <c r="M111" s="155"/>
      <c r="N111" s="259"/>
      <c r="O111" s="260"/>
      <c r="P111" s="261"/>
      <c r="Q111" s="262"/>
      <c r="R111" s="263"/>
      <c r="S111" s="264"/>
      <c r="T111" s="265"/>
      <c r="U111" s="266"/>
      <c r="V111" s="267"/>
      <c r="W111" s="268"/>
      <c r="X111" s="269"/>
      <c r="Y111" s="270"/>
      <c r="Z111" s="271"/>
      <c r="AA111" s="272"/>
      <c r="AB111" s="147">
        <f>SUM(K111:AA111)</f>
        <v>0</v>
      </c>
      <c r="AC111" s="147">
        <f>AB111*G111</f>
        <v>0</v>
      </c>
      <c r="AD111" s="296">
        <f>H111*AB111</f>
        <v>0</v>
      </c>
      <c r="AE111" s="246">
        <v>958</v>
      </c>
      <c r="AF111" s="400"/>
      <c r="AG111" s="298">
        <v>1.59</v>
      </c>
      <c r="AH111" s="299">
        <f>K111*G111</f>
        <v>0</v>
      </c>
      <c r="AI111" s="300">
        <f>L111*G111</f>
        <v>0</v>
      </c>
      <c r="AJ111" s="301">
        <f>M111*G111</f>
        <v>0</v>
      </c>
      <c r="AK111" s="302">
        <f>N111*G111</f>
        <v>0</v>
      </c>
      <c r="AL111" s="303">
        <f>O111*G111</f>
        <v>0</v>
      </c>
      <c r="AM111" s="304">
        <f>P111*G111</f>
        <v>0</v>
      </c>
      <c r="AN111" s="305">
        <f>Q111*G111</f>
        <v>0</v>
      </c>
      <c r="AO111" s="306">
        <f>R111*G111</f>
        <v>0</v>
      </c>
      <c r="AP111" s="307">
        <f>S111*G111</f>
        <v>0</v>
      </c>
      <c r="AQ111" s="308">
        <f>T111*G111</f>
        <v>0</v>
      </c>
      <c r="AR111" s="309">
        <f>U111*G111</f>
        <v>0</v>
      </c>
      <c r="AS111" s="310">
        <f>V111*G111</f>
        <v>0</v>
      </c>
      <c r="AT111" s="311">
        <f>W111*G111</f>
        <v>0</v>
      </c>
      <c r="AU111" s="312">
        <f>X111*G111</f>
        <v>0</v>
      </c>
      <c r="AV111" s="313">
        <f>Y111*G111</f>
        <v>0</v>
      </c>
      <c r="AW111" s="314">
        <f>Z111*G111</f>
        <v>0</v>
      </c>
      <c r="AX111" s="315">
        <f>AA111*G111</f>
        <v>0</v>
      </c>
      <c r="AY111" s="298">
        <f>AG111*AB111</f>
        <v>0</v>
      </c>
      <c r="AZ111" s="210"/>
      <c r="BA111" s="316"/>
      <c r="BB111" s="316"/>
      <c r="BC111" s="317">
        <f>AB111</f>
        <v>0</v>
      </c>
      <c r="BD111" s="316"/>
      <c r="BE111" s="316"/>
      <c r="BF111" s="316"/>
      <c r="BG111" s="316"/>
      <c r="BH111" s="92"/>
      <c r="BI111" s="93"/>
    </row>
    <row r="112" ht="59" customHeight="1">
      <c r="A112" t="s" s="413">
        <v>534</v>
      </c>
      <c r="B112" t="s" s="152">
        <v>535</v>
      </c>
      <c r="C112" s="254"/>
      <c r="D112" t="s" s="123">
        <v>80</v>
      </c>
      <c r="E112" t="s" s="255">
        <v>536</v>
      </c>
      <c r="F112" t="s" s="123">
        <v>54</v>
      </c>
      <c r="G112" s="257">
        <v>1</v>
      </c>
      <c r="H112" s="127">
        <v>16940.7894736843</v>
      </c>
      <c r="I112" s="128">
        <v>18634.8684210527</v>
      </c>
      <c r="J112" s="129">
        <f>I112/0.7</f>
        <v>26621.2406015039</v>
      </c>
      <c r="K112" s="258"/>
      <c r="L112" s="154"/>
      <c r="M112" s="155"/>
      <c r="N112" s="259"/>
      <c r="O112" s="260"/>
      <c r="P112" s="261"/>
      <c r="Q112" s="262"/>
      <c r="R112" s="263"/>
      <c r="S112" s="264"/>
      <c r="T112" s="265"/>
      <c r="U112" s="266"/>
      <c r="V112" s="267"/>
      <c r="W112" s="268"/>
      <c r="X112" s="269"/>
      <c r="Y112" s="270"/>
      <c r="Z112" s="271"/>
      <c r="AA112" s="272"/>
      <c r="AB112" s="147">
        <f>SUM(K112:AA112)</f>
        <v>0</v>
      </c>
      <c r="AC112" s="147">
        <f>AB112*G112</f>
        <v>0</v>
      </c>
      <c r="AD112" s="296">
        <f>H112*AB112</f>
        <v>0</v>
      </c>
      <c r="AE112" s="246">
        <v>618</v>
      </c>
      <c r="AF112" s="400"/>
      <c r="AG112" s="298">
        <v>0.6</v>
      </c>
      <c r="AH112" s="299">
        <f>K112*G112</f>
        <v>0</v>
      </c>
      <c r="AI112" s="300">
        <f>L112*G112</f>
        <v>0</v>
      </c>
      <c r="AJ112" s="301">
        <f>M112*G112</f>
        <v>0</v>
      </c>
      <c r="AK112" s="302">
        <f>N112*G112</f>
        <v>0</v>
      </c>
      <c r="AL112" s="303">
        <f>O112*G112</f>
        <v>0</v>
      </c>
      <c r="AM112" s="304">
        <f>P112*G112</f>
        <v>0</v>
      </c>
      <c r="AN112" s="305">
        <f>Q112*G112</f>
        <v>0</v>
      </c>
      <c r="AO112" s="306">
        <f>R112*G112</f>
        <v>0</v>
      </c>
      <c r="AP112" s="307">
        <f>S112*G112</f>
        <v>0</v>
      </c>
      <c r="AQ112" s="308">
        <f>T112*G112</f>
        <v>0</v>
      </c>
      <c r="AR112" s="309">
        <f>U112*G112</f>
        <v>0</v>
      </c>
      <c r="AS112" s="310">
        <f>V112*G112</f>
        <v>0</v>
      </c>
      <c r="AT112" s="311">
        <f>W112*G112</f>
        <v>0</v>
      </c>
      <c r="AU112" s="312">
        <f>X112*G112</f>
        <v>0</v>
      </c>
      <c r="AV112" s="313">
        <f>Y112*G112</f>
        <v>0</v>
      </c>
      <c r="AW112" s="314">
        <f>Z112*G112</f>
        <v>0</v>
      </c>
      <c r="AX112" s="315">
        <f>AA112*G112</f>
        <v>0</v>
      </c>
      <c r="AY112" s="298">
        <f>AG112*AB112</f>
        <v>0</v>
      </c>
      <c r="AZ112" s="210"/>
      <c r="BA112" s="316"/>
      <c r="BB112" s="316"/>
      <c r="BC112" s="316"/>
      <c r="BD112" s="317">
        <f>AB112</f>
        <v>0</v>
      </c>
      <c r="BE112" s="316"/>
      <c r="BF112" s="316"/>
      <c r="BG112" s="316"/>
      <c r="BH112" s="92"/>
      <c r="BI112" s="93"/>
    </row>
    <row r="113" ht="70" customHeight="1">
      <c r="A113" t="s" s="413">
        <v>537</v>
      </c>
      <c r="B113" t="s" s="152">
        <v>538</v>
      </c>
      <c r="C113" s="254"/>
      <c r="D113" t="s" s="123">
        <v>239</v>
      </c>
      <c r="E113" t="s" s="255">
        <v>539</v>
      </c>
      <c r="F113" t="s" s="123">
        <v>125</v>
      </c>
      <c r="G113" s="257">
        <v>1</v>
      </c>
      <c r="H113" s="127">
        <v>24479.1666666667</v>
      </c>
      <c r="I113" s="128">
        <v>26927.0833333334</v>
      </c>
      <c r="J113" s="129">
        <f>I113/0.7</f>
        <v>38467.261904762</v>
      </c>
      <c r="K113" s="258"/>
      <c r="L113" s="154"/>
      <c r="M113" s="155"/>
      <c r="N113" s="259"/>
      <c r="O113" s="260"/>
      <c r="P113" s="261"/>
      <c r="Q113" s="262"/>
      <c r="R113" s="263"/>
      <c r="S113" s="264"/>
      <c r="T113" s="265"/>
      <c r="U113" s="266"/>
      <c r="V113" s="267"/>
      <c r="W113" s="268"/>
      <c r="X113" s="269"/>
      <c r="Y113" s="270"/>
      <c r="Z113" s="271"/>
      <c r="AA113" s="272"/>
      <c r="AB113" s="147">
        <f>SUM(K113:AA113)</f>
        <v>0</v>
      </c>
      <c r="AC113" s="147">
        <f>AB113*G113</f>
        <v>0</v>
      </c>
      <c r="AD113" s="296">
        <f>H113*AB113</f>
        <v>0</v>
      </c>
      <c r="AE113" s="246">
        <v>893</v>
      </c>
      <c r="AF113" s="400"/>
      <c r="AG113" s="298">
        <v>1.84</v>
      </c>
      <c r="AH113" s="299">
        <f>K113*G113</f>
        <v>0</v>
      </c>
      <c r="AI113" s="300">
        <f>L113*G113</f>
        <v>0</v>
      </c>
      <c r="AJ113" s="301">
        <f>M113*G113</f>
        <v>0</v>
      </c>
      <c r="AK113" s="302">
        <f>N113*G113</f>
        <v>0</v>
      </c>
      <c r="AL113" s="303">
        <f>O113*G113</f>
        <v>0</v>
      </c>
      <c r="AM113" s="304">
        <f>P113*G113</f>
        <v>0</v>
      </c>
      <c r="AN113" s="305">
        <f>Q113*G113</f>
        <v>0</v>
      </c>
      <c r="AO113" s="306">
        <f>R113*G113</f>
        <v>0</v>
      </c>
      <c r="AP113" s="307">
        <f>S113*G113</f>
        <v>0</v>
      </c>
      <c r="AQ113" s="308">
        <f>T113*G113</f>
        <v>0</v>
      </c>
      <c r="AR113" s="309">
        <f>U113*G113</f>
        <v>0</v>
      </c>
      <c r="AS113" s="310">
        <f>V113*G113</f>
        <v>0</v>
      </c>
      <c r="AT113" s="311">
        <f>W113*G113</f>
        <v>0</v>
      </c>
      <c r="AU113" s="312">
        <f>X113*G113</f>
        <v>0</v>
      </c>
      <c r="AV113" s="313">
        <f>Y113*G113</f>
        <v>0</v>
      </c>
      <c r="AW113" s="314">
        <f>Z113*G113</f>
        <v>0</v>
      </c>
      <c r="AX113" s="315">
        <f>AA113*G113</f>
        <v>0</v>
      </c>
      <c r="AY113" s="298">
        <f>AG113*AB113</f>
        <v>0</v>
      </c>
      <c r="AZ113" s="210"/>
      <c r="BA113" s="316"/>
      <c r="BB113" s="316"/>
      <c r="BC113" s="317">
        <f>AB113</f>
        <v>0</v>
      </c>
      <c r="BD113" s="316"/>
      <c r="BE113" s="316"/>
      <c r="BF113" s="316"/>
      <c r="BG113" s="316"/>
      <c r="BH113" s="92"/>
      <c r="BI113" s="93"/>
    </row>
    <row r="114" ht="87" customHeight="1">
      <c r="A114" t="s" s="413">
        <v>540</v>
      </c>
      <c r="B114" t="s" s="152">
        <v>541</v>
      </c>
      <c r="C114" s="254"/>
      <c r="D114" t="s" s="123">
        <v>57</v>
      </c>
      <c r="E114" t="s" s="255">
        <v>542</v>
      </c>
      <c r="F114" t="s" s="123">
        <v>125</v>
      </c>
      <c r="G114" s="257">
        <v>1</v>
      </c>
      <c r="H114" s="127">
        <v>25849.7807017546</v>
      </c>
      <c r="I114" s="128">
        <v>28434.7587719301</v>
      </c>
      <c r="J114" s="129">
        <f>I114/0.7</f>
        <v>40621.0839599001</v>
      </c>
      <c r="K114" s="258"/>
      <c r="L114" s="154"/>
      <c r="M114" s="155"/>
      <c r="N114" s="259"/>
      <c r="O114" s="260"/>
      <c r="P114" s="261"/>
      <c r="Q114" s="262"/>
      <c r="R114" s="263"/>
      <c r="S114" s="264"/>
      <c r="T114" s="265"/>
      <c r="U114" s="266"/>
      <c r="V114" s="267"/>
      <c r="W114" s="268"/>
      <c r="X114" s="269"/>
      <c r="Y114" s="270"/>
      <c r="Z114" s="271"/>
      <c r="AA114" s="272"/>
      <c r="AB114" s="147">
        <f>SUM(K114:AA114)</f>
        <v>0</v>
      </c>
      <c r="AC114" s="147">
        <f>AB114*G114</f>
        <v>0</v>
      </c>
      <c r="AD114" s="296">
        <f>H114*AB114</f>
        <v>0</v>
      </c>
      <c r="AE114" s="246">
        <v>943</v>
      </c>
      <c r="AF114" s="400"/>
      <c r="AG114" s="298">
        <v>1.85</v>
      </c>
      <c r="AH114" s="299">
        <f>K114*G114</f>
        <v>0</v>
      </c>
      <c r="AI114" s="300">
        <f>L114*G114</f>
        <v>0</v>
      </c>
      <c r="AJ114" s="301">
        <f>M114*G114</f>
        <v>0</v>
      </c>
      <c r="AK114" s="302">
        <f>N114*G114</f>
        <v>0</v>
      </c>
      <c r="AL114" s="303">
        <f>O114*G114</f>
        <v>0</v>
      </c>
      <c r="AM114" s="304">
        <f>P114*G114</f>
        <v>0</v>
      </c>
      <c r="AN114" s="305">
        <f>Q114*G114</f>
        <v>0</v>
      </c>
      <c r="AO114" s="306">
        <f>R114*G114</f>
        <v>0</v>
      </c>
      <c r="AP114" s="307">
        <f>S114*G114</f>
        <v>0</v>
      </c>
      <c r="AQ114" s="308">
        <f>T114*G114</f>
        <v>0</v>
      </c>
      <c r="AR114" s="309">
        <f>U114*G114</f>
        <v>0</v>
      </c>
      <c r="AS114" s="310">
        <f>V114*G114</f>
        <v>0</v>
      </c>
      <c r="AT114" s="311">
        <f>W114*G114</f>
        <v>0</v>
      </c>
      <c r="AU114" s="312">
        <f>X114*G114</f>
        <v>0</v>
      </c>
      <c r="AV114" s="313">
        <f>Y114*G114</f>
        <v>0</v>
      </c>
      <c r="AW114" s="314">
        <f>Z114*G114</f>
        <v>0</v>
      </c>
      <c r="AX114" s="315">
        <f>AA114*G114</f>
        <v>0</v>
      </c>
      <c r="AY114" s="298">
        <f>AG114*AB114</f>
        <v>0</v>
      </c>
      <c r="AZ114" s="210"/>
      <c r="BA114" s="316"/>
      <c r="BB114" s="316"/>
      <c r="BC114" s="317">
        <f>AB114</f>
        <v>0</v>
      </c>
      <c r="BD114" s="316"/>
      <c r="BE114" s="316"/>
      <c r="BF114" s="316"/>
      <c r="BG114" s="316"/>
      <c r="BH114" s="92"/>
      <c r="BI114" s="93"/>
    </row>
    <row r="115" ht="79" customHeight="1">
      <c r="A115" t="s" s="413">
        <v>543</v>
      </c>
      <c r="B115" t="s" s="152">
        <v>544</v>
      </c>
      <c r="C115" s="254"/>
      <c r="D115" t="s" s="123">
        <v>239</v>
      </c>
      <c r="E115" t="s" s="255">
        <v>545</v>
      </c>
      <c r="F115" t="s" s="123">
        <v>125</v>
      </c>
      <c r="G115" s="257">
        <v>1</v>
      </c>
      <c r="H115" s="127">
        <v>35361.842105263</v>
      </c>
      <c r="I115" s="128">
        <v>38898.0263157893</v>
      </c>
      <c r="J115" s="129">
        <f>I115/0.7</f>
        <v>55568.6090225561</v>
      </c>
      <c r="K115" s="258"/>
      <c r="L115" s="154"/>
      <c r="M115" s="155"/>
      <c r="N115" s="259"/>
      <c r="O115" s="260"/>
      <c r="P115" s="261"/>
      <c r="Q115" s="262"/>
      <c r="R115" s="263"/>
      <c r="S115" s="264"/>
      <c r="T115" s="265"/>
      <c r="U115" s="266"/>
      <c r="V115" s="267"/>
      <c r="W115" s="268"/>
      <c r="X115" s="269"/>
      <c r="Y115" s="270"/>
      <c r="Z115" s="271"/>
      <c r="AA115" s="272"/>
      <c r="AB115" s="147">
        <f>SUM(K115:AA115)</f>
        <v>0</v>
      </c>
      <c r="AC115" s="147">
        <f>AB115*G115</f>
        <v>0</v>
      </c>
      <c r="AD115" s="296">
        <f>H115*AB115</f>
        <v>0</v>
      </c>
      <c r="AE115" s="246">
        <v>1290</v>
      </c>
      <c r="AF115" s="400"/>
      <c r="AG115" s="298">
        <v>2.67</v>
      </c>
      <c r="AH115" s="299">
        <f>K115*G115</f>
        <v>0</v>
      </c>
      <c r="AI115" s="300">
        <f>L115*G115</f>
        <v>0</v>
      </c>
      <c r="AJ115" s="301">
        <f>M115*G115</f>
        <v>0</v>
      </c>
      <c r="AK115" s="302">
        <f>N115*G115</f>
        <v>0</v>
      </c>
      <c r="AL115" s="303">
        <f>O115*G115</f>
        <v>0</v>
      </c>
      <c r="AM115" s="304">
        <f>P115*G115</f>
        <v>0</v>
      </c>
      <c r="AN115" s="305">
        <f>Q115*G115</f>
        <v>0</v>
      </c>
      <c r="AO115" s="306">
        <f>R115*G115</f>
        <v>0</v>
      </c>
      <c r="AP115" s="307">
        <f>S115*G115</f>
        <v>0</v>
      </c>
      <c r="AQ115" s="308">
        <f>T115*G115</f>
        <v>0</v>
      </c>
      <c r="AR115" s="309">
        <f>U115*G115</f>
        <v>0</v>
      </c>
      <c r="AS115" s="310">
        <f>V115*G115</f>
        <v>0</v>
      </c>
      <c r="AT115" s="311">
        <f>W115*G115</f>
        <v>0</v>
      </c>
      <c r="AU115" s="312">
        <f>X115*G115</f>
        <v>0</v>
      </c>
      <c r="AV115" s="313">
        <f>Y115*G115</f>
        <v>0</v>
      </c>
      <c r="AW115" s="314">
        <f>Z115*G115</f>
        <v>0</v>
      </c>
      <c r="AX115" s="315">
        <f>AA115*G115</f>
        <v>0</v>
      </c>
      <c r="AY115" s="298">
        <f>AG115*AB115</f>
        <v>0</v>
      </c>
      <c r="AZ115" s="210"/>
      <c r="BA115" s="316"/>
      <c r="BB115" s="316"/>
      <c r="BC115" s="317">
        <f>AB115</f>
        <v>0</v>
      </c>
      <c r="BD115" s="316"/>
      <c r="BE115" s="316"/>
      <c r="BF115" s="316"/>
      <c r="BG115" s="316"/>
      <c r="BH115" s="92"/>
      <c r="BI115" s="93"/>
    </row>
    <row r="116" ht="82" customHeight="1">
      <c r="A116" t="s" s="413">
        <v>546</v>
      </c>
      <c r="B116" t="s" s="152">
        <v>547</v>
      </c>
      <c r="C116" s="254"/>
      <c r="D116" t="s" s="123">
        <v>57</v>
      </c>
      <c r="E116" t="s" s="255">
        <v>545</v>
      </c>
      <c r="F116" t="s" s="123">
        <v>125</v>
      </c>
      <c r="G116" s="257">
        <v>1</v>
      </c>
      <c r="H116" s="127">
        <v>34703.9473684213</v>
      </c>
      <c r="I116" s="128">
        <v>38174.3421052634</v>
      </c>
      <c r="J116" s="129">
        <f>I116/0.7</f>
        <v>54534.7744360906</v>
      </c>
      <c r="K116" s="258"/>
      <c r="L116" s="154"/>
      <c r="M116" s="155"/>
      <c r="N116" s="259"/>
      <c r="O116" s="260"/>
      <c r="P116" s="261"/>
      <c r="Q116" s="262"/>
      <c r="R116" s="263"/>
      <c r="S116" s="264"/>
      <c r="T116" s="265"/>
      <c r="U116" s="266"/>
      <c r="V116" s="267"/>
      <c r="W116" s="268"/>
      <c r="X116" s="269"/>
      <c r="Y116" s="270"/>
      <c r="Z116" s="271"/>
      <c r="AA116" s="272"/>
      <c r="AB116" s="147">
        <f>SUM(K116:AA116)</f>
        <v>0</v>
      </c>
      <c r="AC116" s="147">
        <f>AB116*G116</f>
        <v>0</v>
      </c>
      <c r="AD116" s="296">
        <f>H116*AB116</f>
        <v>0</v>
      </c>
      <c r="AE116" s="246">
        <v>1266</v>
      </c>
      <c r="AF116" s="400"/>
      <c r="AG116" s="298">
        <v>2.36</v>
      </c>
      <c r="AH116" s="299">
        <f>K116*G116</f>
        <v>0</v>
      </c>
      <c r="AI116" s="300">
        <f>L116*G116</f>
        <v>0</v>
      </c>
      <c r="AJ116" s="301">
        <f>M116*G116</f>
        <v>0</v>
      </c>
      <c r="AK116" s="302">
        <f>N116*G116</f>
        <v>0</v>
      </c>
      <c r="AL116" s="303">
        <f>O116*G116</f>
        <v>0</v>
      </c>
      <c r="AM116" s="304">
        <f>P116*G116</f>
        <v>0</v>
      </c>
      <c r="AN116" s="305">
        <f>Q116*G116</f>
        <v>0</v>
      </c>
      <c r="AO116" s="306">
        <f>R116*G116</f>
        <v>0</v>
      </c>
      <c r="AP116" s="307">
        <f>S116*G116</f>
        <v>0</v>
      </c>
      <c r="AQ116" s="308">
        <f>T116*G116</f>
        <v>0</v>
      </c>
      <c r="AR116" s="309">
        <f>U116*G116</f>
        <v>0</v>
      </c>
      <c r="AS116" s="310">
        <f>V116*G116</f>
        <v>0</v>
      </c>
      <c r="AT116" s="311">
        <f>W116*G116</f>
        <v>0</v>
      </c>
      <c r="AU116" s="312">
        <f>X116*G116</f>
        <v>0</v>
      </c>
      <c r="AV116" s="313">
        <f>Y116*G116</f>
        <v>0</v>
      </c>
      <c r="AW116" s="314">
        <f>Z116*G116</f>
        <v>0</v>
      </c>
      <c r="AX116" s="315">
        <f>AA116*G116</f>
        <v>0</v>
      </c>
      <c r="AY116" s="298">
        <f>AG116*AB116</f>
        <v>0</v>
      </c>
      <c r="AZ116" s="210"/>
      <c r="BA116" s="316"/>
      <c r="BB116" s="316"/>
      <c r="BC116" s="317">
        <f>AB116</f>
        <v>0</v>
      </c>
      <c r="BD116" s="316"/>
      <c r="BE116" s="316"/>
      <c r="BF116" s="316"/>
      <c r="BG116" s="316"/>
      <c r="BH116" s="92"/>
      <c r="BI116" s="93"/>
    </row>
    <row r="117" ht="82" customHeight="1">
      <c r="A117" t="s" s="413">
        <v>548</v>
      </c>
      <c r="B117" t="s" s="152">
        <v>549</v>
      </c>
      <c r="C117" s="254"/>
      <c r="D117" t="s" s="123">
        <v>239</v>
      </c>
      <c r="E117" t="s" s="255">
        <v>550</v>
      </c>
      <c r="F117" t="s" s="123">
        <v>125</v>
      </c>
      <c r="G117" s="257">
        <v>1</v>
      </c>
      <c r="H117" s="127">
        <v>38870.6140350877</v>
      </c>
      <c r="I117" s="128">
        <v>42757.6754385965</v>
      </c>
      <c r="J117" s="129">
        <f>I117/0.7</f>
        <v>61082.3934837093</v>
      </c>
      <c r="K117" s="258"/>
      <c r="L117" s="154"/>
      <c r="M117" s="155"/>
      <c r="N117" s="259"/>
      <c r="O117" s="260"/>
      <c r="P117" s="261"/>
      <c r="Q117" s="262"/>
      <c r="R117" s="263"/>
      <c r="S117" s="264"/>
      <c r="T117" s="265"/>
      <c r="U117" s="266"/>
      <c r="V117" s="267"/>
      <c r="W117" s="268"/>
      <c r="X117" s="269"/>
      <c r="Y117" s="270"/>
      <c r="Z117" s="271"/>
      <c r="AA117" s="272"/>
      <c r="AB117" s="147">
        <f>SUM(K117:AA117)</f>
        <v>0</v>
      </c>
      <c r="AC117" s="147">
        <f>AB117*G117</f>
        <v>0</v>
      </c>
      <c r="AD117" s="296">
        <f>H117*AB117</f>
        <v>0</v>
      </c>
      <c r="AE117" s="246">
        <v>1418</v>
      </c>
      <c r="AF117" s="400"/>
      <c r="AG117" s="298">
        <v>2.98</v>
      </c>
      <c r="AH117" s="299">
        <f>K117*G117</f>
        <v>0</v>
      </c>
      <c r="AI117" s="300">
        <f>L117*G117</f>
        <v>0</v>
      </c>
      <c r="AJ117" s="301">
        <f>M117*G117</f>
        <v>0</v>
      </c>
      <c r="AK117" s="302">
        <f>N117*G117</f>
        <v>0</v>
      </c>
      <c r="AL117" s="303">
        <f>O117*G117</f>
        <v>0</v>
      </c>
      <c r="AM117" s="304">
        <f>P117*G117</f>
        <v>0</v>
      </c>
      <c r="AN117" s="305">
        <f>Q117*G117</f>
        <v>0</v>
      </c>
      <c r="AO117" s="306">
        <f>R117*G117</f>
        <v>0</v>
      </c>
      <c r="AP117" s="307">
        <f>S117*G117</f>
        <v>0</v>
      </c>
      <c r="AQ117" s="308">
        <f>T117*G117</f>
        <v>0</v>
      </c>
      <c r="AR117" s="309">
        <f>U117*G117</f>
        <v>0</v>
      </c>
      <c r="AS117" s="310">
        <f>V117*G117</f>
        <v>0</v>
      </c>
      <c r="AT117" s="311">
        <f>W117*G117</f>
        <v>0</v>
      </c>
      <c r="AU117" s="312">
        <f>X117*G117</f>
        <v>0</v>
      </c>
      <c r="AV117" s="313">
        <f>Y117*G117</f>
        <v>0</v>
      </c>
      <c r="AW117" s="314">
        <f>Z117*G117</f>
        <v>0</v>
      </c>
      <c r="AX117" s="315">
        <f>AA117*G117</f>
        <v>0</v>
      </c>
      <c r="AY117" s="298">
        <f>AG117*AB117</f>
        <v>0</v>
      </c>
      <c r="AZ117" s="210"/>
      <c r="BA117" s="316"/>
      <c r="BB117" s="316"/>
      <c r="BC117" s="317">
        <f>AB117</f>
        <v>0</v>
      </c>
      <c r="BD117" s="316"/>
      <c r="BE117" s="316"/>
      <c r="BF117" s="316"/>
      <c r="BG117" s="316"/>
      <c r="BH117" s="92"/>
      <c r="BI117" s="93"/>
    </row>
    <row r="118" ht="92" customHeight="1">
      <c r="A118" t="s" s="413">
        <v>551</v>
      </c>
      <c r="B118" t="s" s="152">
        <v>552</v>
      </c>
      <c r="C118" s="254"/>
      <c r="D118" t="s" s="123">
        <v>239</v>
      </c>
      <c r="E118" t="s" s="255">
        <v>553</v>
      </c>
      <c r="F118" t="s" s="123">
        <v>125</v>
      </c>
      <c r="G118" s="257">
        <v>1</v>
      </c>
      <c r="H118" s="127">
        <v>25575.657894737</v>
      </c>
      <c r="I118" s="128">
        <v>28133.2236842107</v>
      </c>
      <c r="J118" s="129">
        <f>I118/0.7</f>
        <v>40190.3195488724</v>
      </c>
      <c r="K118" s="258"/>
      <c r="L118" s="154"/>
      <c r="M118" s="155"/>
      <c r="N118" s="259"/>
      <c r="O118" s="260"/>
      <c r="P118" s="261"/>
      <c r="Q118" s="262"/>
      <c r="R118" s="263"/>
      <c r="S118" s="264"/>
      <c r="T118" s="265"/>
      <c r="U118" s="266"/>
      <c r="V118" s="267"/>
      <c r="W118" s="268"/>
      <c r="X118" s="269"/>
      <c r="Y118" s="270"/>
      <c r="Z118" s="271"/>
      <c r="AA118" s="272"/>
      <c r="AB118" s="147">
        <f>SUM(K118:AA118)</f>
        <v>0</v>
      </c>
      <c r="AC118" s="147">
        <f>AB118*G118</f>
        <v>0</v>
      </c>
      <c r="AD118" s="296">
        <f>H118*AB118</f>
        <v>0</v>
      </c>
      <c r="AE118" s="246">
        <v>933</v>
      </c>
      <c r="AF118" s="400"/>
      <c r="AG118" s="298">
        <v>1.42</v>
      </c>
      <c r="AH118" s="299">
        <f>K118*G118</f>
        <v>0</v>
      </c>
      <c r="AI118" s="300">
        <f>L118*G118</f>
        <v>0</v>
      </c>
      <c r="AJ118" s="301">
        <f>M118*G118</f>
        <v>0</v>
      </c>
      <c r="AK118" s="302">
        <f>N118*G118</f>
        <v>0</v>
      </c>
      <c r="AL118" s="303">
        <f>O118*G118</f>
        <v>0</v>
      </c>
      <c r="AM118" s="304">
        <f>P118*G118</f>
        <v>0</v>
      </c>
      <c r="AN118" s="305">
        <f>Q118*G118</f>
        <v>0</v>
      </c>
      <c r="AO118" s="306">
        <f>R118*G118</f>
        <v>0</v>
      </c>
      <c r="AP118" s="307">
        <f>S118*G118</f>
        <v>0</v>
      </c>
      <c r="AQ118" s="308">
        <f>T118*G118</f>
        <v>0</v>
      </c>
      <c r="AR118" s="309">
        <f>U118*G118</f>
        <v>0</v>
      </c>
      <c r="AS118" s="310">
        <f>V118*G118</f>
        <v>0</v>
      </c>
      <c r="AT118" s="311">
        <f>W118*G118</f>
        <v>0</v>
      </c>
      <c r="AU118" s="312">
        <f>X118*G118</f>
        <v>0</v>
      </c>
      <c r="AV118" s="313">
        <f>Y118*G118</f>
        <v>0</v>
      </c>
      <c r="AW118" s="314">
        <f>Z118*G118</f>
        <v>0</v>
      </c>
      <c r="AX118" s="315">
        <f>AA118*G118</f>
        <v>0</v>
      </c>
      <c r="AY118" s="298">
        <f>AG118*AB118</f>
        <v>0</v>
      </c>
      <c r="AZ118" s="210"/>
      <c r="BA118" s="316"/>
      <c r="BB118" s="316"/>
      <c r="BC118" s="317">
        <f>AB118</f>
        <v>0</v>
      </c>
      <c r="BD118" s="316"/>
      <c r="BE118" s="316"/>
      <c r="BF118" s="316"/>
      <c r="BG118" s="316"/>
      <c r="BH118" s="92"/>
      <c r="BI118" s="93"/>
    </row>
    <row r="119" ht="81" customHeight="1">
      <c r="A119" t="s" s="413">
        <v>554</v>
      </c>
      <c r="B119" t="s" s="152">
        <v>555</v>
      </c>
      <c r="C119" s="254"/>
      <c r="D119" t="s" s="123">
        <v>57</v>
      </c>
      <c r="E119" t="s" s="255">
        <v>556</v>
      </c>
      <c r="F119" t="s" s="123">
        <v>125</v>
      </c>
      <c r="G119" s="257">
        <v>1</v>
      </c>
      <c r="H119" s="127">
        <v>27412.2807017543</v>
      </c>
      <c r="I119" s="128">
        <v>30153.5087719297</v>
      </c>
      <c r="J119" s="129">
        <f>I119/0.7</f>
        <v>43076.4411027567</v>
      </c>
      <c r="K119" s="258"/>
      <c r="L119" s="154"/>
      <c r="M119" s="155"/>
      <c r="N119" s="259"/>
      <c r="O119" s="260"/>
      <c r="P119" s="261"/>
      <c r="Q119" s="262"/>
      <c r="R119" s="263"/>
      <c r="S119" s="264"/>
      <c r="T119" s="265"/>
      <c r="U119" s="266"/>
      <c r="V119" s="267"/>
      <c r="W119" s="268"/>
      <c r="X119" s="269"/>
      <c r="Y119" s="270"/>
      <c r="Z119" s="271"/>
      <c r="AA119" s="272"/>
      <c r="AB119" s="147">
        <f>SUM(K119:AA119)</f>
        <v>0</v>
      </c>
      <c r="AC119" s="147">
        <f>AB119*G119</f>
        <v>0</v>
      </c>
      <c r="AD119" s="296">
        <f>H119*AB119</f>
        <v>0</v>
      </c>
      <c r="AE119" s="246">
        <v>1000</v>
      </c>
      <c r="AF119" s="400"/>
      <c r="AG119" s="298">
        <v>2.02</v>
      </c>
      <c r="AH119" s="299">
        <f>K119*G119</f>
        <v>0</v>
      </c>
      <c r="AI119" s="300">
        <f>L119*G119</f>
        <v>0</v>
      </c>
      <c r="AJ119" s="301">
        <f>M119*G119</f>
        <v>0</v>
      </c>
      <c r="AK119" s="302">
        <f>N119*G119</f>
        <v>0</v>
      </c>
      <c r="AL119" s="303">
        <f>O119*G119</f>
        <v>0</v>
      </c>
      <c r="AM119" s="304">
        <f>P119*G119</f>
        <v>0</v>
      </c>
      <c r="AN119" s="305">
        <f>Q119*G119</f>
        <v>0</v>
      </c>
      <c r="AO119" s="306">
        <f>R119*G119</f>
        <v>0</v>
      </c>
      <c r="AP119" s="307">
        <f>S119*G119</f>
        <v>0</v>
      </c>
      <c r="AQ119" s="308">
        <f>T119*G119</f>
        <v>0</v>
      </c>
      <c r="AR119" s="309">
        <f>U119*G119</f>
        <v>0</v>
      </c>
      <c r="AS119" s="310">
        <f>V119*G119</f>
        <v>0</v>
      </c>
      <c r="AT119" s="311">
        <f>W119*G119</f>
        <v>0</v>
      </c>
      <c r="AU119" s="312">
        <f>X119*G119</f>
        <v>0</v>
      </c>
      <c r="AV119" s="313">
        <f>Y119*G119</f>
        <v>0</v>
      </c>
      <c r="AW119" s="314">
        <f>Z119*G119</f>
        <v>0</v>
      </c>
      <c r="AX119" s="315">
        <f>AA119*G119</f>
        <v>0</v>
      </c>
      <c r="AY119" s="298">
        <f>AG119*AB119</f>
        <v>0</v>
      </c>
      <c r="AZ119" s="210"/>
      <c r="BA119" s="316"/>
      <c r="BB119" s="316"/>
      <c r="BC119" s="317">
        <f>AB119</f>
        <v>0</v>
      </c>
      <c r="BD119" s="316"/>
      <c r="BE119" s="316"/>
      <c r="BF119" s="316"/>
      <c r="BG119" s="316"/>
      <c r="BH119" s="92"/>
      <c r="BI119" s="93"/>
    </row>
    <row r="120" ht="95" customHeight="1">
      <c r="A120" t="s" s="413">
        <v>557</v>
      </c>
      <c r="B120" t="s" s="152">
        <v>558</v>
      </c>
      <c r="C120" s="254"/>
      <c r="D120" t="s" s="123">
        <v>239</v>
      </c>
      <c r="E120" t="s" s="255">
        <v>553</v>
      </c>
      <c r="F120" t="s" s="123">
        <v>125</v>
      </c>
      <c r="G120" s="257">
        <v>1</v>
      </c>
      <c r="H120" s="127">
        <v>31688.596491228</v>
      </c>
      <c r="I120" s="128">
        <v>34857.4561403508</v>
      </c>
      <c r="J120" s="129">
        <f>I120/0.7</f>
        <v>49796.3659147869</v>
      </c>
      <c r="K120" s="258"/>
      <c r="L120" s="154"/>
      <c r="M120" s="155"/>
      <c r="N120" s="259"/>
      <c r="O120" s="260"/>
      <c r="P120" s="261"/>
      <c r="Q120" s="262"/>
      <c r="R120" s="263"/>
      <c r="S120" s="264"/>
      <c r="T120" s="265"/>
      <c r="U120" s="266"/>
      <c r="V120" s="267"/>
      <c r="W120" s="268"/>
      <c r="X120" s="269"/>
      <c r="Y120" s="270"/>
      <c r="Z120" s="271"/>
      <c r="AA120" s="272"/>
      <c r="AB120" s="147">
        <f>SUM(K120:AA120)</f>
        <v>0</v>
      </c>
      <c r="AC120" s="147">
        <f>AB120*G120</f>
        <v>0</v>
      </c>
      <c r="AD120" s="296">
        <f>H120*AB120</f>
        <v>0</v>
      </c>
      <c r="AE120" s="246">
        <v>1156</v>
      </c>
      <c r="AF120" s="400"/>
      <c r="AG120" s="298">
        <v>2.05</v>
      </c>
      <c r="AH120" s="299">
        <f>K120*G120</f>
        <v>0</v>
      </c>
      <c r="AI120" s="300">
        <f>L120*G120</f>
        <v>0</v>
      </c>
      <c r="AJ120" s="301">
        <f>M120*G120</f>
        <v>0</v>
      </c>
      <c r="AK120" s="302">
        <f>N120*G120</f>
        <v>0</v>
      </c>
      <c r="AL120" s="303">
        <f>O120*G120</f>
        <v>0</v>
      </c>
      <c r="AM120" s="304">
        <f>P120*G120</f>
        <v>0</v>
      </c>
      <c r="AN120" s="305">
        <f>Q120*G120</f>
        <v>0</v>
      </c>
      <c r="AO120" s="306">
        <f>R120*G120</f>
        <v>0</v>
      </c>
      <c r="AP120" s="307">
        <f>S120*G120</f>
        <v>0</v>
      </c>
      <c r="AQ120" s="308">
        <f>T120*G120</f>
        <v>0</v>
      </c>
      <c r="AR120" s="309">
        <f>U120*G120</f>
        <v>0</v>
      </c>
      <c r="AS120" s="310">
        <f>V120*G120</f>
        <v>0</v>
      </c>
      <c r="AT120" s="311">
        <f>W120*G120</f>
        <v>0</v>
      </c>
      <c r="AU120" s="312">
        <f>X120*G120</f>
        <v>0</v>
      </c>
      <c r="AV120" s="313">
        <f>Y120*G120</f>
        <v>0</v>
      </c>
      <c r="AW120" s="314">
        <f>Z120*G120</f>
        <v>0</v>
      </c>
      <c r="AX120" s="315">
        <f>AA120*G120</f>
        <v>0</v>
      </c>
      <c r="AY120" s="298">
        <f>AG120*AB120</f>
        <v>0</v>
      </c>
      <c r="AZ120" s="210"/>
      <c r="BA120" s="316"/>
      <c r="BB120" s="316"/>
      <c r="BC120" s="317">
        <f>AB120</f>
        <v>0</v>
      </c>
      <c r="BD120" s="316"/>
      <c r="BE120" s="316"/>
      <c r="BF120" s="316"/>
      <c r="BG120" s="316"/>
      <c r="BH120" s="92"/>
      <c r="BI120" s="93"/>
    </row>
    <row r="121" ht="73" customHeight="1">
      <c r="A121" t="s" s="413">
        <v>559</v>
      </c>
      <c r="B121" t="s" s="152">
        <v>560</v>
      </c>
      <c r="C121" s="254"/>
      <c r="D121" t="s" s="123">
        <v>239</v>
      </c>
      <c r="E121" t="s" s="255">
        <v>556</v>
      </c>
      <c r="F121" t="s" s="123">
        <v>125</v>
      </c>
      <c r="G121" s="257">
        <v>1</v>
      </c>
      <c r="H121" s="127">
        <v>26726.9736842106</v>
      </c>
      <c r="I121" s="128">
        <v>29399.6710526317</v>
      </c>
      <c r="J121" s="129">
        <f>I121/0.7</f>
        <v>41999.5300751881</v>
      </c>
      <c r="K121" s="258"/>
      <c r="L121" s="154"/>
      <c r="M121" s="155"/>
      <c r="N121" s="259"/>
      <c r="O121" s="260"/>
      <c r="P121" s="261"/>
      <c r="Q121" s="262"/>
      <c r="R121" s="263"/>
      <c r="S121" s="264"/>
      <c r="T121" s="265"/>
      <c r="U121" s="266"/>
      <c r="V121" s="267"/>
      <c r="W121" s="268"/>
      <c r="X121" s="269"/>
      <c r="Y121" s="270"/>
      <c r="Z121" s="271"/>
      <c r="AA121" s="272"/>
      <c r="AB121" s="147">
        <f>SUM(K121:AA121)</f>
        <v>0</v>
      </c>
      <c r="AC121" s="147">
        <f>AB121*G121</f>
        <v>0</v>
      </c>
      <c r="AD121" s="296">
        <f>H121*AB121</f>
        <v>0</v>
      </c>
      <c r="AE121" s="246">
        <v>975</v>
      </c>
      <c r="AF121" s="400"/>
      <c r="AG121" s="298">
        <v>1.88</v>
      </c>
      <c r="AH121" s="299">
        <f>K121*G121</f>
        <v>0</v>
      </c>
      <c r="AI121" s="300">
        <f>L121*G121</f>
        <v>0</v>
      </c>
      <c r="AJ121" s="301">
        <f>M121*G121</f>
        <v>0</v>
      </c>
      <c r="AK121" s="302">
        <f>N121*G121</f>
        <v>0</v>
      </c>
      <c r="AL121" s="303">
        <f>O121*G121</f>
        <v>0</v>
      </c>
      <c r="AM121" s="304">
        <f>P121*G121</f>
        <v>0</v>
      </c>
      <c r="AN121" s="305">
        <f>Q121*G121</f>
        <v>0</v>
      </c>
      <c r="AO121" s="306">
        <f>R121*G121</f>
        <v>0</v>
      </c>
      <c r="AP121" s="307">
        <f>S121*G121</f>
        <v>0</v>
      </c>
      <c r="AQ121" s="308">
        <f>T121*G121</f>
        <v>0</v>
      </c>
      <c r="AR121" s="309">
        <f>U121*G121</f>
        <v>0</v>
      </c>
      <c r="AS121" s="310">
        <f>V121*G121</f>
        <v>0</v>
      </c>
      <c r="AT121" s="311">
        <f>W121*G121</f>
        <v>0</v>
      </c>
      <c r="AU121" s="312">
        <f>X121*G121</f>
        <v>0</v>
      </c>
      <c r="AV121" s="313">
        <f>Y121*G121</f>
        <v>0</v>
      </c>
      <c r="AW121" s="314">
        <f>Z121*G121</f>
        <v>0</v>
      </c>
      <c r="AX121" s="315">
        <f>AA121*G121</f>
        <v>0</v>
      </c>
      <c r="AY121" s="298">
        <f>AG121*AB121</f>
        <v>0</v>
      </c>
      <c r="AZ121" s="210"/>
      <c r="BA121" s="316"/>
      <c r="BB121" s="316"/>
      <c r="BC121" s="317">
        <f>AB121</f>
        <v>0</v>
      </c>
      <c r="BD121" s="316"/>
      <c r="BE121" s="316"/>
      <c r="BF121" s="316"/>
      <c r="BG121" s="316"/>
      <c r="BH121" s="92"/>
      <c r="BI121" s="93"/>
    </row>
    <row r="122" ht="76" customHeight="1">
      <c r="A122" t="s" s="413">
        <v>561</v>
      </c>
      <c r="B122" t="s" s="152">
        <v>562</v>
      </c>
      <c r="C122" s="254"/>
      <c r="D122" t="s" s="123">
        <v>53</v>
      </c>
      <c r="E122" t="s" s="255">
        <v>553</v>
      </c>
      <c r="F122" t="s" s="123">
        <v>125</v>
      </c>
      <c r="G122" s="257">
        <v>1</v>
      </c>
      <c r="H122" s="127">
        <v>32675.4385964913</v>
      </c>
      <c r="I122" s="128">
        <v>35942.9824561404</v>
      </c>
      <c r="J122" s="129">
        <f>I122/0.7</f>
        <v>51347.1177944863</v>
      </c>
      <c r="K122" s="258"/>
      <c r="L122" s="154"/>
      <c r="M122" s="155"/>
      <c r="N122" s="259"/>
      <c r="O122" s="260"/>
      <c r="P122" s="261"/>
      <c r="Q122" s="262"/>
      <c r="R122" s="263"/>
      <c r="S122" s="264"/>
      <c r="T122" s="265"/>
      <c r="U122" s="266"/>
      <c r="V122" s="267"/>
      <c r="W122" s="268"/>
      <c r="X122" s="269"/>
      <c r="Y122" s="270"/>
      <c r="Z122" s="271"/>
      <c r="AA122" s="272"/>
      <c r="AB122" s="147">
        <f>SUM(K122:AA122)</f>
        <v>0</v>
      </c>
      <c r="AC122" s="147">
        <f>AB122*G122</f>
        <v>0</v>
      </c>
      <c r="AD122" s="296">
        <f>H122*AB122</f>
        <v>0</v>
      </c>
      <c r="AE122" s="246">
        <v>1192</v>
      </c>
      <c r="AF122" s="400"/>
      <c r="AG122" s="298">
        <v>1.99</v>
      </c>
      <c r="AH122" s="299">
        <f>K122*G122</f>
        <v>0</v>
      </c>
      <c r="AI122" s="300">
        <f>L122*G122</f>
        <v>0</v>
      </c>
      <c r="AJ122" s="301">
        <f>M122*G122</f>
        <v>0</v>
      </c>
      <c r="AK122" s="302">
        <f>N122*G122</f>
        <v>0</v>
      </c>
      <c r="AL122" s="303">
        <f>O122*G122</f>
        <v>0</v>
      </c>
      <c r="AM122" s="304">
        <f>P122*G122</f>
        <v>0</v>
      </c>
      <c r="AN122" s="305">
        <f>Q122*G122</f>
        <v>0</v>
      </c>
      <c r="AO122" s="306">
        <f>R122*G122</f>
        <v>0</v>
      </c>
      <c r="AP122" s="307">
        <f>S122*G122</f>
        <v>0</v>
      </c>
      <c r="AQ122" s="308">
        <f>T122*G122</f>
        <v>0</v>
      </c>
      <c r="AR122" s="309">
        <f>U122*G122</f>
        <v>0</v>
      </c>
      <c r="AS122" s="310">
        <f>V122*G122</f>
        <v>0</v>
      </c>
      <c r="AT122" s="311">
        <f>W122*G122</f>
        <v>0</v>
      </c>
      <c r="AU122" s="312">
        <f>X122*G122</f>
        <v>0</v>
      </c>
      <c r="AV122" s="313">
        <f>Y122*G122</f>
        <v>0</v>
      </c>
      <c r="AW122" s="314">
        <f>Z122*G122</f>
        <v>0</v>
      </c>
      <c r="AX122" s="315">
        <f>AA122*G122</f>
        <v>0</v>
      </c>
      <c r="AY122" s="298">
        <f>AG122*AB122</f>
        <v>0</v>
      </c>
      <c r="AZ122" s="210"/>
      <c r="BA122" s="316"/>
      <c r="BB122" s="316"/>
      <c r="BC122" s="317">
        <f>AB122</f>
        <v>0</v>
      </c>
      <c r="BD122" s="316"/>
      <c r="BE122" s="316"/>
      <c r="BF122" s="316"/>
      <c r="BG122" s="316"/>
      <c r="BH122" s="92"/>
      <c r="BI122" s="93"/>
    </row>
    <row r="123" ht="71" customHeight="1">
      <c r="A123" t="s" s="413">
        <v>563</v>
      </c>
      <c r="B123" t="s" s="152">
        <v>564</v>
      </c>
      <c r="C123" s="254"/>
      <c r="D123" t="s" s="123">
        <v>53</v>
      </c>
      <c r="E123" t="s" s="255">
        <v>565</v>
      </c>
      <c r="F123" t="s" s="123">
        <v>125</v>
      </c>
      <c r="G123" s="257">
        <v>1</v>
      </c>
      <c r="H123" s="127">
        <v>28974.7807017543</v>
      </c>
      <c r="I123" s="128">
        <v>31872.2587719297</v>
      </c>
      <c r="J123" s="129">
        <f>I123/0.7</f>
        <v>45531.7982456139</v>
      </c>
      <c r="K123" s="258"/>
      <c r="L123" s="154"/>
      <c r="M123" s="155"/>
      <c r="N123" s="259"/>
      <c r="O123" s="260"/>
      <c r="P123" s="261"/>
      <c r="Q123" s="262"/>
      <c r="R123" s="263"/>
      <c r="S123" s="264"/>
      <c r="T123" s="265"/>
      <c r="U123" s="266"/>
      <c r="V123" s="267"/>
      <c r="W123" s="268"/>
      <c r="X123" s="269"/>
      <c r="Y123" s="270"/>
      <c r="Z123" s="271"/>
      <c r="AA123" s="272"/>
      <c r="AB123" s="147">
        <f>SUM(K123:AA123)</f>
        <v>0</v>
      </c>
      <c r="AC123" s="147">
        <f>AB123*G123</f>
        <v>0</v>
      </c>
      <c r="AD123" s="296">
        <f>H123*AB123</f>
        <v>0</v>
      </c>
      <c r="AE123" s="246">
        <v>1057</v>
      </c>
      <c r="AF123" s="400"/>
      <c r="AG123" s="298">
        <v>1.64</v>
      </c>
      <c r="AH123" s="299">
        <f>K123*G123</f>
        <v>0</v>
      </c>
      <c r="AI123" s="300">
        <f>L123*G123</f>
        <v>0</v>
      </c>
      <c r="AJ123" s="301">
        <f>M123*G123</f>
        <v>0</v>
      </c>
      <c r="AK123" s="302">
        <f>N123*G123</f>
        <v>0</v>
      </c>
      <c r="AL123" s="303">
        <f>O123*G123</f>
        <v>0</v>
      </c>
      <c r="AM123" s="304">
        <f>P123*G123</f>
        <v>0</v>
      </c>
      <c r="AN123" s="305">
        <f>Q123*G123</f>
        <v>0</v>
      </c>
      <c r="AO123" s="306">
        <f>R123*G123</f>
        <v>0</v>
      </c>
      <c r="AP123" s="307">
        <f>S123*G123</f>
        <v>0</v>
      </c>
      <c r="AQ123" s="308">
        <f>T123*G123</f>
        <v>0</v>
      </c>
      <c r="AR123" s="309">
        <f>U123*G123</f>
        <v>0</v>
      </c>
      <c r="AS123" s="310">
        <f>V123*G123</f>
        <v>0</v>
      </c>
      <c r="AT123" s="311">
        <f>W123*G123</f>
        <v>0</v>
      </c>
      <c r="AU123" s="312">
        <f>X123*G123</f>
        <v>0</v>
      </c>
      <c r="AV123" s="313">
        <f>Y123*G123</f>
        <v>0</v>
      </c>
      <c r="AW123" s="314">
        <f>Z123*G123</f>
        <v>0</v>
      </c>
      <c r="AX123" s="315">
        <f>AA123*G123</f>
        <v>0</v>
      </c>
      <c r="AY123" s="298">
        <f>AG123*AB123</f>
        <v>0</v>
      </c>
      <c r="AZ123" s="210"/>
      <c r="BA123" s="316"/>
      <c r="BB123" s="316"/>
      <c r="BC123" s="317">
        <f>AB123</f>
        <v>0</v>
      </c>
      <c r="BD123" s="316"/>
      <c r="BE123" s="316"/>
      <c r="BF123" s="316"/>
      <c r="BG123" s="316"/>
      <c r="BH123" s="92"/>
      <c r="BI123" s="93"/>
    </row>
    <row r="124" ht="54" customHeight="1">
      <c r="A124" t="s" s="413">
        <v>566</v>
      </c>
      <c r="B124" t="s" s="152">
        <v>567</v>
      </c>
      <c r="C124" s="254"/>
      <c r="D124" t="s" s="123">
        <v>53</v>
      </c>
      <c r="E124" t="s" s="255">
        <v>568</v>
      </c>
      <c r="F124" t="s" s="123">
        <v>54</v>
      </c>
      <c r="G124" s="257">
        <v>1</v>
      </c>
      <c r="H124" s="127">
        <v>24780.7017543859</v>
      </c>
      <c r="I124" s="128">
        <v>27258.7719298245</v>
      </c>
      <c r="J124" s="129">
        <f>I124/0.7</f>
        <v>38941.1027568921</v>
      </c>
      <c r="K124" s="258"/>
      <c r="L124" s="154"/>
      <c r="M124" s="155"/>
      <c r="N124" s="259"/>
      <c r="O124" s="260"/>
      <c r="P124" s="261"/>
      <c r="Q124" s="262"/>
      <c r="R124" s="263"/>
      <c r="S124" s="264"/>
      <c r="T124" s="265"/>
      <c r="U124" s="266"/>
      <c r="V124" s="267"/>
      <c r="W124" s="268"/>
      <c r="X124" s="269"/>
      <c r="Y124" s="270"/>
      <c r="Z124" s="271"/>
      <c r="AA124" s="272"/>
      <c r="AB124" s="147">
        <f>SUM(K124:AA124)</f>
        <v>0</v>
      </c>
      <c r="AC124" s="147">
        <f>AB124*G124</f>
        <v>0</v>
      </c>
      <c r="AD124" s="296">
        <f>H124*AB124</f>
        <v>0</v>
      </c>
      <c r="AE124" s="246">
        <v>904</v>
      </c>
      <c r="AF124" s="400"/>
      <c r="AG124" s="298">
        <v>1.23</v>
      </c>
      <c r="AH124" s="299">
        <f>K124*G124</f>
        <v>0</v>
      </c>
      <c r="AI124" s="300">
        <f>L124*G124</f>
        <v>0</v>
      </c>
      <c r="AJ124" s="301">
        <f>M124*G124</f>
        <v>0</v>
      </c>
      <c r="AK124" s="302">
        <f>N124*G124</f>
        <v>0</v>
      </c>
      <c r="AL124" s="303">
        <f>O124*G124</f>
        <v>0</v>
      </c>
      <c r="AM124" s="304">
        <f>P124*G124</f>
        <v>0</v>
      </c>
      <c r="AN124" s="305">
        <f>Q124*G124</f>
        <v>0</v>
      </c>
      <c r="AO124" s="306">
        <f>R124*G124</f>
        <v>0</v>
      </c>
      <c r="AP124" s="307">
        <f>S124*G124</f>
        <v>0</v>
      </c>
      <c r="AQ124" s="308">
        <f>T124*G124</f>
        <v>0</v>
      </c>
      <c r="AR124" s="309">
        <f>U124*G124</f>
        <v>0</v>
      </c>
      <c r="AS124" s="310">
        <f>V124*G124</f>
        <v>0</v>
      </c>
      <c r="AT124" s="311">
        <f>W124*G124</f>
        <v>0</v>
      </c>
      <c r="AU124" s="312">
        <f>X124*G124</f>
        <v>0</v>
      </c>
      <c r="AV124" s="313">
        <f>Y124*G124</f>
        <v>0</v>
      </c>
      <c r="AW124" s="314">
        <f>Z124*G124</f>
        <v>0</v>
      </c>
      <c r="AX124" s="315">
        <f>AA124*G124</f>
        <v>0</v>
      </c>
      <c r="AY124" s="298">
        <f>AG124*AB124</f>
        <v>0</v>
      </c>
      <c r="AZ124" s="210"/>
      <c r="BA124" s="316"/>
      <c r="BB124" s="316"/>
      <c r="BC124" s="316"/>
      <c r="BD124" s="317">
        <f>AB124</f>
        <v>0</v>
      </c>
      <c r="BE124" s="316"/>
      <c r="BF124" s="316"/>
      <c r="BG124" s="316"/>
      <c r="BH124" s="92"/>
      <c r="BI124" s="93"/>
    </row>
    <row r="125" ht="87" customHeight="1">
      <c r="A125" t="s" s="413">
        <v>569</v>
      </c>
      <c r="B125" t="s" s="152">
        <v>570</v>
      </c>
      <c r="C125" s="254"/>
      <c r="D125" t="s" s="123">
        <v>239</v>
      </c>
      <c r="E125" t="s" s="255">
        <v>571</v>
      </c>
      <c r="F125" t="s" s="123">
        <v>125</v>
      </c>
      <c r="G125" s="257">
        <v>1</v>
      </c>
      <c r="H125" s="127">
        <v>32209.4298245617</v>
      </c>
      <c r="I125" s="128">
        <v>35430.3728070179</v>
      </c>
      <c r="J125" s="129">
        <f>I125/0.7</f>
        <v>50614.8182957399</v>
      </c>
      <c r="K125" s="258"/>
      <c r="L125" s="154"/>
      <c r="M125" s="155"/>
      <c r="N125" s="259"/>
      <c r="O125" s="260"/>
      <c r="P125" s="261"/>
      <c r="Q125" s="262"/>
      <c r="R125" s="263"/>
      <c r="S125" s="264"/>
      <c r="T125" s="265"/>
      <c r="U125" s="266"/>
      <c r="V125" s="267"/>
      <c r="W125" s="268"/>
      <c r="X125" s="269"/>
      <c r="Y125" s="270"/>
      <c r="Z125" s="271"/>
      <c r="AA125" s="272"/>
      <c r="AB125" s="147">
        <f>SUM(K125:AA125)</f>
        <v>0</v>
      </c>
      <c r="AC125" s="147">
        <f>AB125*G125</f>
        <v>0</v>
      </c>
      <c r="AD125" s="296">
        <f>H125*AB125</f>
        <v>0</v>
      </c>
      <c r="AE125" s="246">
        <v>1175</v>
      </c>
      <c r="AF125" s="400"/>
      <c r="AG125" s="298">
        <v>2.08</v>
      </c>
      <c r="AH125" s="299">
        <f>K125*G125</f>
        <v>0</v>
      </c>
      <c r="AI125" s="300">
        <f>L125*G125</f>
        <v>0</v>
      </c>
      <c r="AJ125" s="301">
        <f>M125*G125</f>
        <v>0</v>
      </c>
      <c r="AK125" s="302">
        <f>N125*G125</f>
        <v>0</v>
      </c>
      <c r="AL125" s="303">
        <f>O125*G125</f>
        <v>0</v>
      </c>
      <c r="AM125" s="304">
        <f>P125*G125</f>
        <v>0</v>
      </c>
      <c r="AN125" s="305">
        <f>Q125*G125</f>
        <v>0</v>
      </c>
      <c r="AO125" s="306">
        <f>R125*G125</f>
        <v>0</v>
      </c>
      <c r="AP125" s="307">
        <f>S125*G125</f>
        <v>0</v>
      </c>
      <c r="AQ125" s="308">
        <f>T125*G125</f>
        <v>0</v>
      </c>
      <c r="AR125" s="309">
        <f>U125*G125</f>
        <v>0</v>
      </c>
      <c r="AS125" s="310">
        <f>V125*G125</f>
        <v>0</v>
      </c>
      <c r="AT125" s="311">
        <f>W125*G125</f>
        <v>0</v>
      </c>
      <c r="AU125" s="312">
        <f>X125*G125</f>
        <v>0</v>
      </c>
      <c r="AV125" s="313">
        <f>Y125*G125</f>
        <v>0</v>
      </c>
      <c r="AW125" s="314">
        <f>Z125*G125</f>
        <v>0</v>
      </c>
      <c r="AX125" s="315">
        <f>AA125*G125</f>
        <v>0</v>
      </c>
      <c r="AY125" s="298">
        <f>AG125*AB125</f>
        <v>0</v>
      </c>
      <c r="AZ125" s="210"/>
      <c r="BA125" s="316"/>
      <c r="BB125" s="316"/>
      <c r="BC125" s="317">
        <f>AB125</f>
        <v>0</v>
      </c>
      <c r="BD125" s="316"/>
      <c r="BE125" s="316"/>
      <c r="BF125" s="316"/>
      <c r="BG125" s="316"/>
      <c r="BH125" s="92"/>
      <c r="BI125" s="93"/>
    </row>
    <row r="126" ht="83" customHeight="1">
      <c r="A126" t="s" s="413">
        <v>572</v>
      </c>
      <c r="B126" t="s" s="152">
        <v>573</v>
      </c>
      <c r="C126" s="254"/>
      <c r="D126" t="s" s="123">
        <v>239</v>
      </c>
      <c r="E126" t="s" s="255">
        <v>574</v>
      </c>
      <c r="F126" t="s" s="123">
        <v>125</v>
      </c>
      <c r="G126" s="257">
        <v>1</v>
      </c>
      <c r="H126" s="127">
        <v>23026.3157894737</v>
      </c>
      <c r="I126" s="128">
        <v>25328.9473684211</v>
      </c>
      <c r="J126" s="129">
        <f>I126/0.7</f>
        <v>36184.2105263159</v>
      </c>
      <c r="K126" s="258"/>
      <c r="L126" s="154"/>
      <c r="M126" s="155"/>
      <c r="N126" s="259"/>
      <c r="O126" s="260"/>
      <c r="P126" s="261"/>
      <c r="Q126" s="262"/>
      <c r="R126" s="263"/>
      <c r="S126" s="264"/>
      <c r="T126" s="265"/>
      <c r="U126" s="266"/>
      <c r="V126" s="267"/>
      <c r="W126" s="268"/>
      <c r="X126" s="269"/>
      <c r="Y126" s="270"/>
      <c r="Z126" s="271"/>
      <c r="AA126" s="272"/>
      <c r="AB126" s="147">
        <f>SUM(K126:AA126)</f>
        <v>0</v>
      </c>
      <c r="AC126" s="147">
        <f>AB126*G126</f>
        <v>0</v>
      </c>
      <c r="AD126" s="296">
        <f>H126*AB126</f>
        <v>0</v>
      </c>
      <c r="AE126" s="246">
        <v>840</v>
      </c>
      <c r="AF126" s="400"/>
      <c r="AG126" s="298">
        <v>1.41</v>
      </c>
      <c r="AH126" s="299">
        <f>K126*G126</f>
        <v>0</v>
      </c>
      <c r="AI126" s="300">
        <f>L126*G126</f>
        <v>0</v>
      </c>
      <c r="AJ126" s="301">
        <f>M126*G126</f>
        <v>0</v>
      </c>
      <c r="AK126" s="302">
        <f>N126*G126</f>
        <v>0</v>
      </c>
      <c r="AL126" s="303">
        <f>O126*G126</f>
        <v>0</v>
      </c>
      <c r="AM126" s="304">
        <f>P126*G126</f>
        <v>0</v>
      </c>
      <c r="AN126" s="305">
        <f>Q126*G126</f>
        <v>0</v>
      </c>
      <c r="AO126" s="306">
        <f>R126*G126</f>
        <v>0</v>
      </c>
      <c r="AP126" s="307">
        <f>S126*G126</f>
        <v>0</v>
      </c>
      <c r="AQ126" s="308">
        <f>T126*G126</f>
        <v>0</v>
      </c>
      <c r="AR126" s="309">
        <f>U126*G126</f>
        <v>0</v>
      </c>
      <c r="AS126" s="310">
        <f>V126*G126</f>
        <v>0</v>
      </c>
      <c r="AT126" s="311">
        <f>W126*G126</f>
        <v>0</v>
      </c>
      <c r="AU126" s="312">
        <f>X126*G126</f>
        <v>0</v>
      </c>
      <c r="AV126" s="313">
        <f>Y126*G126</f>
        <v>0</v>
      </c>
      <c r="AW126" s="314">
        <f>Z126*G126</f>
        <v>0</v>
      </c>
      <c r="AX126" s="315">
        <f>AA126*G126</f>
        <v>0</v>
      </c>
      <c r="AY126" s="298">
        <f>AG126*AB126</f>
        <v>0</v>
      </c>
      <c r="AZ126" s="210"/>
      <c r="BA126" s="316"/>
      <c r="BB126" s="316"/>
      <c r="BC126" s="317">
        <f>AB126</f>
        <v>0</v>
      </c>
      <c r="BD126" s="316"/>
      <c r="BE126" s="316"/>
      <c r="BF126" s="316"/>
      <c r="BG126" s="316"/>
      <c r="BH126" s="92"/>
      <c r="BI126" s="93"/>
    </row>
    <row r="127" ht="84" customHeight="1">
      <c r="A127" t="s" s="413">
        <v>575</v>
      </c>
      <c r="B127" t="s" s="152">
        <v>576</v>
      </c>
      <c r="C127" s="254"/>
      <c r="D127" t="s" s="123">
        <v>57</v>
      </c>
      <c r="E127" t="s" s="255">
        <v>553</v>
      </c>
      <c r="F127" t="s" s="123">
        <v>125</v>
      </c>
      <c r="G127" s="257">
        <v>1</v>
      </c>
      <c r="H127" s="127">
        <v>31195.1754385966</v>
      </c>
      <c r="I127" s="128">
        <v>34314.6929824563</v>
      </c>
      <c r="J127" s="129">
        <f>I127/0.7</f>
        <v>49020.9899749376</v>
      </c>
      <c r="K127" s="258"/>
      <c r="L127" s="154"/>
      <c r="M127" s="155"/>
      <c r="N127" s="259"/>
      <c r="O127" s="260"/>
      <c r="P127" s="261"/>
      <c r="Q127" s="262"/>
      <c r="R127" s="263"/>
      <c r="S127" s="264"/>
      <c r="T127" s="265"/>
      <c r="U127" s="266"/>
      <c r="V127" s="267"/>
      <c r="W127" s="268"/>
      <c r="X127" s="269"/>
      <c r="Y127" s="270"/>
      <c r="Z127" s="271"/>
      <c r="AA127" s="272"/>
      <c r="AB127" s="147">
        <f>SUM(K127:AA127)</f>
        <v>0</v>
      </c>
      <c r="AC127" s="147">
        <f>AB127*G127</f>
        <v>0</v>
      </c>
      <c r="AD127" s="296">
        <f>H127*AB127</f>
        <v>0</v>
      </c>
      <c r="AE127" s="246">
        <v>1138</v>
      </c>
      <c r="AF127" s="400"/>
      <c r="AG127" s="298">
        <v>1.65</v>
      </c>
      <c r="AH127" s="299">
        <f>K127*G127</f>
        <v>0</v>
      </c>
      <c r="AI127" s="300">
        <f>L127*G127</f>
        <v>0</v>
      </c>
      <c r="AJ127" s="301">
        <f>M127*G127</f>
        <v>0</v>
      </c>
      <c r="AK127" s="302">
        <f>N127*G127</f>
        <v>0</v>
      </c>
      <c r="AL127" s="303">
        <f>O127*G127</f>
        <v>0</v>
      </c>
      <c r="AM127" s="304">
        <f>P127*G127</f>
        <v>0</v>
      </c>
      <c r="AN127" s="305">
        <f>Q127*G127</f>
        <v>0</v>
      </c>
      <c r="AO127" s="306">
        <f>R127*G127</f>
        <v>0</v>
      </c>
      <c r="AP127" s="307">
        <f>S127*G127</f>
        <v>0</v>
      </c>
      <c r="AQ127" s="308">
        <f>T127*G127</f>
        <v>0</v>
      </c>
      <c r="AR127" s="309">
        <f>U127*G127</f>
        <v>0</v>
      </c>
      <c r="AS127" s="310">
        <f>V127*G127</f>
        <v>0</v>
      </c>
      <c r="AT127" s="311">
        <f>W127*G127</f>
        <v>0</v>
      </c>
      <c r="AU127" s="312">
        <f>X127*G127</f>
        <v>0</v>
      </c>
      <c r="AV127" s="313">
        <f>Y127*G127</f>
        <v>0</v>
      </c>
      <c r="AW127" s="314">
        <f>Z127*G127</f>
        <v>0</v>
      </c>
      <c r="AX127" s="315">
        <f>AA127*G127</f>
        <v>0</v>
      </c>
      <c r="AY127" s="298">
        <f>AG127*AB127</f>
        <v>0</v>
      </c>
      <c r="AZ127" s="210"/>
      <c r="BA127" s="316"/>
      <c r="BB127" s="316"/>
      <c r="BC127" s="317">
        <f>AB127</f>
        <v>0</v>
      </c>
      <c r="BD127" s="316"/>
      <c r="BE127" s="316"/>
      <c r="BF127" s="316"/>
      <c r="BG127" s="316"/>
      <c r="BH127" s="92"/>
      <c r="BI127" s="93"/>
    </row>
    <row r="128" ht="68" customHeight="1">
      <c r="A128" t="s" s="413">
        <v>577</v>
      </c>
      <c r="B128" t="s" s="152">
        <v>578</v>
      </c>
      <c r="C128" s="254"/>
      <c r="D128" t="s" s="123">
        <v>57</v>
      </c>
      <c r="E128" t="s" s="255">
        <v>565</v>
      </c>
      <c r="F128" t="s" s="123">
        <v>125</v>
      </c>
      <c r="G128" s="257">
        <v>1</v>
      </c>
      <c r="H128" s="127">
        <v>28371.7105263157</v>
      </c>
      <c r="I128" s="128">
        <v>31208.8815789473</v>
      </c>
      <c r="J128" s="129">
        <f>I128/0.7</f>
        <v>44584.1165413533</v>
      </c>
      <c r="K128" s="258"/>
      <c r="L128" s="154"/>
      <c r="M128" s="155"/>
      <c r="N128" s="259"/>
      <c r="O128" s="260"/>
      <c r="P128" s="261"/>
      <c r="Q128" s="262"/>
      <c r="R128" s="263"/>
      <c r="S128" s="264"/>
      <c r="T128" s="265"/>
      <c r="U128" s="266"/>
      <c r="V128" s="267"/>
      <c r="W128" s="268"/>
      <c r="X128" s="269"/>
      <c r="Y128" s="270"/>
      <c r="Z128" s="271"/>
      <c r="AA128" s="272"/>
      <c r="AB128" s="147">
        <f>SUM(K128:AA128)</f>
        <v>0</v>
      </c>
      <c r="AC128" s="147">
        <f>AB128*G128</f>
        <v>0</v>
      </c>
      <c r="AD128" s="296">
        <f>H128*AB128</f>
        <v>0</v>
      </c>
      <c r="AE128" s="246">
        <v>1035</v>
      </c>
      <c r="AF128" s="400"/>
      <c r="AG128" s="298">
        <v>1.45</v>
      </c>
      <c r="AH128" s="299">
        <f>K128*G128</f>
        <v>0</v>
      </c>
      <c r="AI128" s="300">
        <f>L128*G128</f>
        <v>0</v>
      </c>
      <c r="AJ128" s="301">
        <f>M128*G128</f>
        <v>0</v>
      </c>
      <c r="AK128" s="302">
        <f>N128*G128</f>
        <v>0</v>
      </c>
      <c r="AL128" s="303">
        <f>O128*G128</f>
        <v>0</v>
      </c>
      <c r="AM128" s="304">
        <f>P128*G128</f>
        <v>0</v>
      </c>
      <c r="AN128" s="305">
        <f>Q128*G128</f>
        <v>0</v>
      </c>
      <c r="AO128" s="306">
        <f>R128*G128</f>
        <v>0</v>
      </c>
      <c r="AP128" s="307">
        <f>S128*G128</f>
        <v>0</v>
      </c>
      <c r="AQ128" s="308">
        <f>T128*G128</f>
        <v>0</v>
      </c>
      <c r="AR128" s="309">
        <f>U128*G128</f>
        <v>0</v>
      </c>
      <c r="AS128" s="310">
        <f>V128*G128</f>
        <v>0</v>
      </c>
      <c r="AT128" s="311">
        <f>W128*G128</f>
        <v>0</v>
      </c>
      <c r="AU128" s="312">
        <f>X128*G128</f>
        <v>0</v>
      </c>
      <c r="AV128" s="313">
        <f>Y128*G128</f>
        <v>0</v>
      </c>
      <c r="AW128" s="314">
        <f>Z128*G128</f>
        <v>0</v>
      </c>
      <c r="AX128" s="315">
        <f>AA128*G128</f>
        <v>0</v>
      </c>
      <c r="AY128" s="298">
        <f>AG128*AB128</f>
        <v>0</v>
      </c>
      <c r="AZ128" s="210"/>
      <c r="BA128" s="316"/>
      <c r="BB128" s="316"/>
      <c r="BC128" s="317">
        <f>AB128</f>
        <v>0</v>
      </c>
      <c r="BD128" s="316"/>
      <c r="BE128" s="316"/>
      <c r="BF128" s="316"/>
      <c r="BG128" s="316"/>
      <c r="BH128" s="92"/>
      <c r="BI128" s="93"/>
    </row>
    <row r="129" ht="66" customHeight="1">
      <c r="A129" t="s" s="413">
        <v>579</v>
      </c>
      <c r="B129" t="s" s="152">
        <v>580</v>
      </c>
      <c r="C129" s="254"/>
      <c r="D129" t="s" s="123">
        <v>57</v>
      </c>
      <c r="E129" t="s" s="255">
        <v>568</v>
      </c>
      <c r="F129" t="s" s="123">
        <v>54</v>
      </c>
      <c r="G129" s="257">
        <v>1</v>
      </c>
      <c r="H129" s="127">
        <v>24506.5789473684</v>
      </c>
      <c r="I129" s="128">
        <v>26957.2368421052</v>
      </c>
      <c r="J129" s="129">
        <f>I129/0.7</f>
        <v>38510.3383458646</v>
      </c>
      <c r="K129" s="258"/>
      <c r="L129" s="154"/>
      <c r="M129" s="155"/>
      <c r="N129" s="259"/>
      <c r="O129" s="260"/>
      <c r="P129" s="261"/>
      <c r="Q129" s="262"/>
      <c r="R129" s="263"/>
      <c r="S129" s="264"/>
      <c r="T129" s="265"/>
      <c r="U129" s="266"/>
      <c r="V129" s="267"/>
      <c r="W129" s="268"/>
      <c r="X129" s="269"/>
      <c r="Y129" s="270"/>
      <c r="Z129" s="271"/>
      <c r="AA129" s="272"/>
      <c r="AB129" s="147">
        <f>SUM(K129:AA129)</f>
        <v>0</v>
      </c>
      <c r="AC129" s="147">
        <f>AB129*G129</f>
        <v>0</v>
      </c>
      <c r="AD129" s="296">
        <f>H129*AB129</f>
        <v>0</v>
      </c>
      <c r="AE129" s="246">
        <v>894</v>
      </c>
      <c r="AF129" s="400"/>
      <c r="AG129" s="298">
        <v>1.02</v>
      </c>
      <c r="AH129" s="299">
        <f>K129*G129</f>
        <v>0</v>
      </c>
      <c r="AI129" s="300">
        <f>L129*G129</f>
        <v>0</v>
      </c>
      <c r="AJ129" s="301">
        <f>M129*G129</f>
        <v>0</v>
      </c>
      <c r="AK129" s="302">
        <f>N129*G129</f>
        <v>0</v>
      </c>
      <c r="AL129" s="303">
        <f>O129*G129</f>
        <v>0</v>
      </c>
      <c r="AM129" s="304">
        <f>P129*G129</f>
        <v>0</v>
      </c>
      <c r="AN129" s="305">
        <f>Q129*G129</f>
        <v>0</v>
      </c>
      <c r="AO129" s="306">
        <f>R129*G129</f>
        <v>0</v>
      </c>
      <c r="AP129" s="307">
        <f>S129*G129</f>
        <v>0</v>
      </c>
      <c r="AQ129" s="308">
        <f>T129*G129</f>
        <v>0</v>
      </c>
      <c r="AR129" s="309">
        <f>U129*G129</f>
        <v>0</v>
      </c>
      <c r="AS129" s="310">
        <f>V129*G129</f>
        <v>0</v>
      </c>
      <c r="AT129" s="311">
        <f>W129*G129</f>
        <v>0</v>
      </c>
      <c r="AU129" s="312">
        <f>X129*G129</f>
        <v>0</v>
      </c>
      <c r="AV129" s="313">
        <f>Y129*G129</f>
        <v>0</v>
      </c>
      <c r="AW129" s="314">
        <f>Z129*G129</f>
        <v>0</v>
      </c>
      <c r="AX129" s="315">
        <f>AA129*G129</f>
        <v>0</v>
      </c>
      <c r="AY129" s="298">
        <f>AG129*AB129</f>
        <v>0</v>
      </c>
      <c r="AZ129" s="210"/>
      <c r="BA129" s="316"/>
      <c r="BB129" s="316"/>
      <c r="BC129" s="316"/>
      <c r="BD129" s="317">
        <f>AB129</f>
        <v>0</v>
      </c>
      <c r="BE129" s="316"/>
      <c r="BF129" s="316"/>
      <c r="BG129" s="316"/>
      <c r="BH129" s="92"/>
      <c r="BI129" s="93"/>
    </row>
    <row r="130" ht="72" customHeight="1">
      <c r="A130" t="s" s="413">
        <v>581</v>
      </c>
      <c r="B130" t="s" s="152">
        <v>582</v>
      </c>
      <c r="C130" s="172"/>
      <c r="D130" t="s" s="123">
        <v>320</v>
      </c>
      <c r="E130" t="s" s="255">
        <v>545</v>
      </c>
      <c r="F130" t="s" s="123">
        <v>125</v>
      </c>
      <c r="G130" s="257">
        <v>1</v>
      </c>
      <c r="H130" s="127">
        <v>32428.7280701756</v>
      </c>
      <c r="I130" s="128">
        <v>35671.6008771932</v>
      </c>
      <c r="J130" s="129">
        <f>I130/0.7</f>
        <v>50959.4298245617</v>
      </c>
      <c r="K130" s="258"/>
      <c r="L130" s="154"/>
      <c r="M130" s="155"/>
      <c r="N130" s="259"/>
      <c r="O130" s="260"/>
      <c r="P130" s="261"/>
      <c r="Q130" s="262"/>
      <c r="R130" s="263"/>
      <c r="S130" s="264"/>
      <c r="T130" s="265"/>
      <c r="U130" s="266"/>
      <c r="V130" s="267"/>
      <c r="W130" s="268"/>
      <c r="X130" s="269"/>
      <c r="Y130" s="270"/>
      <c r="Z130" s="271"/>
      <c r="AA130" s="272"/>
      <c r="AB130" s="147">
        <f>SUM(K130:AA130)</f>
        <v>0</v>
      </c>
      <c r="AC130" s="147">
        <f>AB130*G130</f>
        <v>0</v>
      </c>
      <c r="AD130" s="296">
        <f>H130*AB130</f>
        <v>0</v>
      </c>
      <c r="AE130" s="246">
        <v>1183</v>
      </c>
      <c r="AF130" s="400"/>
      <c r="AG130" s="298">
        <v>2.3</v>
      </c>
      <c r="AH130" s="299">
        <f>K130*G130</f>
        <v>0</v>
      </c>
      <c r="AI130" s="300">
        <f>L130*G130</f>
        <v>0</v>
      </c>
      <c r="AJ130" s="301">
        <f>M130*G130</f>
        <v>0</v>
      </c>
      <c r="AK130" s="302">
        <f>N130*G130</f>
        <v>0</v>
      </c>
      <c r="AL130" s="303">
        <f>O130*G130</f>
        <v>0</v>
      </c>
      <c r="AM130" s="304">
        <f>P130*G130</f>
        <v>0</v>
      </c>
      <c r="AN130" s="305">
        <f>Q130*G130</f>
        <v>0</v>
      </c>
      <c r="AO130" s="306">
        <f>R130*G130</f>
        <v>0</v>
      </c>
      <c r="AP130" s="307">
        <f>S130*G130</f>
        <v>0</v>
      </c>
      <c r="AQ130" s="308">
        <f>T130*G130</f>
        <v>0</v>
      </c>
      <c r="AR130" s="309">
        <f>U130*G130</f>
        <v>0</v>
      </c>
      <c r="AS130" s="310">
        <f>V130*G130</f>
        <v>0</v>
      </c>
      <c r="AT130" s="311">
        <f>W130*G130</f>
        <v>0</v>
      </c>
      <c r="AU130" s="312">
        <f>X130*G130</f>
        <v>0</v>
      </c>
      <c r="AV130" s="313">
        <f>Y130*G130</f>
        <v>0</v>
      </c>
      <c r="AW130" s="314">
        <f>Z130*G130</f>
        <v>0</v>
      </c>
      <c r="AX130" s="315">
        <f>AA130*G130</f>
        <v>0</v>
      </c>
      <c r="AY130" s="298">
        <f>AG130*AB130</f>
        <v>0</v>
      </c>
      <c r="AZ130" s="210"/>
      <c r="BA130" s="316"/>
      <c r="BB130" s="316"/>
      <c r="BC130" s="317">
        <f>AB130</f>
        <v>0</v>
      </c>
      <c r="BD130" s="316"/>
      <c r="BE130" s="316"/>
      <c r="BF130" s="316"/>
      <c r="BG130" s="316"/>
      <c r="BH130" s="92"/>
      <c r="BI130" s="93"/>
    </row>
    <row r="131" ht="80" customHeight="1">
      <c r="A131" t="s" s="413">
        <v>583</v>
      </c>
      <c r="B131" t="s" s="152">
        <v>584</v>
      </c>
      <c r="C131" s="254"/>
      <c r="D131" t="s" s="123">
        <v>320</v>
      </c>
      <c r="E131" t="s" s="255">
        <v>515</v>
      </c>
      <c r="F131" t="s" s="123">
        <v>125</v>
      </c>
      <c r="G131" s="257">
        <v>1</v>
      </c>
      <c r="H131" s="127">
        <v>33580.0438596493</v>
      </c>
      <c r="I131" s="128">
        <v>36938.0482456142</v>
      </c>
      <c r="J131" s="129">
        <f>I131/0.7</f>
        <v>52768.6403508774</v>
      </c>
      <c r="K131" s="258"/>
      <c r="L131" s="154"/>
      <c r="M131" s="155"/>
      <c r="N131" s="259"/>
      <c r="O131" s="260"/>
      <c r="P131" s="261"/>
      <c r="Q131" s="262"/>
      <c r="R131" s="263"/>
      <c r="S131" s="264"/>
      <c r="T131" s="265"/>
      <c r="U131" s="266"/>
      <c r="V131" s="267"/>
      <c r="W131" s="268"/>
      <c r="X131" s="269"/>
      <c r="Y131" s="270"/>
      <c r="Z131" s="271"/>
      <c r="AA131" s="272"/>
      <c r="AB131" s="147">
        <f>SUM(K131:AA131)</f>
        <v>0</v>
      </c>
      <c r="AC131" s="147">
        <f>AB131*G131</f>
        <v>0</v>
      </c>
      <c r="AD131" s="296">
        <f>H131*AB131</f>
        <v>0</v>
      </c>
      <c r="AE131" s="246">
        <v>1225</v>
      </c>
      <c r="AF131" s="400"/>
      <c r="AG131" s="298">
        <v>2.22</v>
      </c>
      <c r="AH131" s="299">
        <f>K131*G131</f>
        <v>0</v>
      </c>
      <c r="AI131" s="300">
        <f>L131*G131</f>
        <v>0</v>
      </c>
      <c r="AJ131" s="301">
        <f>M131*G131</f>
        <v>0</v>
      </c>
      <c r="AK131" s="302">
        <f>N131*G131</f>
        <v>0</v>
      </c>
      <c r="AL131" s="303">
        <f>O131*G131</f>
        <v>0</v>
      </c>
      <c r="AM131" s="304">
        <f>P131*G131</f>
        <v>0</v>
      </c>
      <c r="AN131" s="305">
        <f>Q131*G131</f>
        <v>0</v>
      </c>
      <c r="AO131" s="306">
        <f>R131*G131</f>
        <v>0</v>
      </c>
      <c r="AP131" s="307">
        <f>S131*G131</f>
        <v>0</v>
      </c>
      <c r="AQ131" s="308">
        <f>T131*G131</f>
        <v>0</v>
      </c>
      <c r="AR131" s="309">
        <f>U131*G131</f>
        <v>0</v>
      </c>
      <c r="AS131" s="310">
        <f>V131*G131</f>
        <v>0</v>
      </c>
      <c r="AT131" s="311">
        <f>W131*G131</f>
        <v>0</v>
      </c>
      <c r="AU131" s="312">
        <f>X131*G131</f>
        <v>0</v>
      </c>
      <c r="AV131" s="313">
        <f>Y131*G131</f>
        <v>0</v>
      </c>
      <c r="AW131" s="314">
        <f>Z131*G131</f>
        <v>0</v>
      </c>
      <c r="AX131" s="315">
        <f>AA131*G131</f>
        <v>0</v>
      </c>
      <c r="AY131" s="298">
        <f>AG131*AB131</f>
        <v>0</v>
      </c>
      <c r="AZ131" s="210"/>
      <c r="BA131" s="316"/>
      <c r="BB131" s="316"/>
      <c r="BC131" s="317">
        <f>AB131</f>
        <v>0</v>
      </c>
      <c r="BD131" s="316"/>
      <c r="BE131" s="316"/>
      <c r="BF131" s="316"/>
      <c r="BG131" s="316"/>
      <c r="BH131" s="92"/>
      <c r="BI131" s="93"/>
    </row>
    <row r="132" ht="73" customHeight="1">
      <c r="A132" t="s" s="413">
        <v>585</v>
      </c>
      <c r="B132" t="s" s="152">
        <v>586</v>
      </c>
      <c r="C132" s="254"/>
      <c r="D132" t="s" s="123">
        <v>57</v>
      </c>
      <c r="E132" t="s" s="255">
        <v>545</v>
      </c>
      <c r="F132" t="s" s="123">
        <v>125</v>
      </c>
      <c r="G132" s="257">
        <v>1</v>
      </c>
      <c r="H132" s="127">
        <v>37143.6403508773</v>
      </c>
      <c r="I132" s="128">
        <v>40858.004385965</v>
      </c>
      <c r="J132" s="129">
        <f>I132/0.7</f>
        <v>58368.5776942357</v>
      </c>
      <c r="K132" s="258"/>
      <c r="L132" s="154"/>
      <c r="M132" s="155"/>
      <c r="N132" s="259"/>
      <c r="O132" s="260"/>
      <c r="P132" s="261"/>
      <c r="Q132" s="262"/>
      <c r="R132" s="263"/>
      <c r="S132" s="264"/>
      <c r="T132" s="265"/>
      <c r="U132" s="266"/>
      <c r="V132" s="267"/>
      <c r="W132" s="268"/>
      <c r="X132" s="269"/>
      <c r="Y132" s="270"/>
      <c r="Z132" s="271"/>
      <c r="AA132" s="272"/>
      <c r="AB132" s="147">
        <f>SUM(K132:AA132)</f>
        <v>0</v>
      </c>
      <c r="AC132" s="147">
        <f>AB132*G132</f>
        <v>0</v>
      </c>
      <c r="AD132" s="296">
        <f>H132*AB132</f>
        <v>0</v>
      </c>
      <c r="AE132" s="246">
        <v>1355</v>
      </c>
      <c r="AF132" s="400"/>
      <c r="AG132" s="298">
        <v>2.61</v>
      </c>
      <c r="AH132" s="299">
        <f>K132*G132</f>
        <v>0</v>
      </c>
      <c r="AI132" s="300">
        <f>L132*G132</f>
        <v>0</v>
      </c>
      <c r="AJ132" s="301">
        <f>M132*G132</f>
        <v>0</v>
      </c>
      <c r="AK132" s="302">
        <f>N132*G132</f>
        <v>0</v>
      </c>
      <c r="AL132" s="303">
        <f>O132*G132</f>
        <v>0</v>
      </c>
      <c r="AM132" s="304">
        <f>P132*G132</f>
        <v>0</v>
      </c>
      <c r="AN132" s="305">
        <f>Q132*G132</f>
        <v>0</v>
      </c>
      <c r="AO132" s="306">
        <f>R132*G132</f>
        <v>0</v>
      </c>
      <c r="AP132" s="307">
        <f>S132*G132</f>
        <v>0</v>
      </c>
      <c r="AQ132" s="308">
        <f>T132*G132</f>
        <v>0</v>
      </c>
      <c r="AR132" s="309">
        <f>U132*G132</f>
        <v>0</v>
      </c>
      <c r="AS132" s="310">
        <f>V132*G132</f>
        <v>0</v>
      </c>
      <c r="AT132" s="311">
        <f>W132*G132</f>
        <v>0</v>
      </c>
      <c r="AU132" s="312">
        <f>X132*G132</f>
        <v>0</v>
      </c>
      <c r="AV132" s="313">
        <f>Y132*G132</f>
        <v>0</v>
      </c>
      <c r="AW132" s="314">
        <f>Z132*G132</f>
        <v>0</v>
      </c>
      <c r="AX132" s="315">
        <f>AA132*G132</f>
        <v>0</v>
      </c>
      <c r="AY132" s="298">
        <f>AG132*AB132</f>
        <v>0</v>
      </c>
      <c r="AZ132" s="210"/>
      <c r="BA132" s="316"/>
      <c r="BB132" s="316"/>
      <c r="BC132" s="317">
        <f>AB132</f>
        <v>0</v>
      </c>
      <c r="BD132" s="316"/>
      <c r="BE132" s="316"/>
      <c r="BF132" s="316"/>
      <c r="BG132" s="316"/>
      <c r="BH132" s="92"/>
      <c r="BI132" s="93"/>
    </row>
    <row r="133" ht="75" customHeight="1">
      <c r="A133" t="s" s="414">
        <v>587</v>
      </c>
      <c r="B133" t="s" s="152">
        <v>588</v>
      </c>
      <c r="C133" s="254"/>
      <c r="D133" t="s" s="123">
        <v>57</v>
      </c>
      <c r="E133" t="s" s="255">
        <v>553</v>
      </c>
      <c r="F133" t="s" s="123">
        <v>125</v>
      </c>
      <c r="G133" s="257">
        <v>1</v>
      </c>
      <c r="H133" s="127">
        <v>32017.5438596493</v>
      </c>
      <c r="I133" s="128">
        <v>35219.2982456142</v>
      </c>
      <c r="J133" s="129">
        <f>I133/0.7</f>
        <v>50313.2832080203</v>
      </c>
      <c r="K133" s="258"/>
      <c r="L133" s="154"/>
      <c r="M133" s="155"/>
      <c r="N133" s="259"/>
      <c r="O133" s="260"/>
      <c r="P133" s="261"/>
      <c r="Q133" s="262"/>
      <c r="R133" s="263"/>
      <c r="S133" s="264"/>
      <c r="T133" s="265"/>
      <c r="U133" s="266"/>
      <c r="V133" s="267"/>
      <c r="W133" s="268"/>
      <c r="X133" s="269"/>
      <c r="Y133" s="270"/>
      <c r="Z133" s="271"/>
      <c r="AA133" s="272"/>
      <c r="AB133" s="147">
        <f>SUM(K133:AA133)</f>
        <v>0</v>
      </c>
      <c r="AC133" s="147">
        <f>AB133*G133</f>
        <v>0</v>
      </c>
      <c r="AD133" s="296">
        <f>H133*AB133</f>
        <v>0</v>
      </c>
      <c r="AE133" s="246">
        <v>1168</v>
      </c>
      <c r="AF133" s="400"/>
      <c r="AG133" s="298">
        <v>1.85</v>
      </c>
      <c r="AH133" s="299">
        <f>K133*G133</f>
        <v>0</v>
      </c>
      <c r="AI133" s="300">
        <f>L133*G133</f>
        <v>0</v>
      </c>
      <c r="AJ133" s="301">
        <f>M133*G133</f>
        <v>0</v>
      </c>
      <c r="AK133" s="302">
        <f>N133*G133</f>
        <v>0</v>
      </c>
      <c r="AL133" s="303">
        <f>O133*G133</f>
        <v>0</v>
      </c>
      <c r="AM133" s="304">
        <f>P133*G133</f>
        <v>0</v>
      </c>
      <c r="AN133" s="305">
        <f>Q133*G133</f>
        <v>0</v>
      </c>
      <c r="AO133" s="306">
        <f>R133*G133</f>
        <v>0</v>
      </c>
      <c r="AP133" s="307">
        <f>S133*G133</f>
        <v>0</v>
      </c>
      <c r="AQ133" s="308">
        <f>T133*G133</f>
        <v>0</v>
      </c>
      <c r="AR133" s="309">
        <f>U133*G133</f>
        <v>0</v>
      </c>
      <c r="AS133" s="310">
        <f>V133*G133</f>
        <v>0</v>
      </c>
      <c r="AT133" s="311">
        <f>W133*G133</f>
        <v>0</v>
      </c>
      <c r="AU133" s="312">
        <f>X133*G133</f>
        <v>0</v>
      </c>
      <c r="AV133" s="313">
        <f>Y133*G133</f>
        <v>0</v>
      </c>
      <c r="AW133" s="314">
        <f>Z133*G133</f>
        <v>0</v>
      </c>
      <c r="AX133" s="315">
        <f>AA133*G133</f>
        <v>0</v>
      </c>
      <c r="AY133" s="298">
        <f>AG133*AB133</f>
        <v>0</v>
      </c>
      <c r="AZ133" s="210"/>
      <c r="BA133" s="316"/>
      <c r="BB133" s="316"/>
      <c r="BC133" s="317">
        <f>AB133</f>
        <v>0</v>
      </c>
      <c r="BD133" s="316"/>
      <c r="BE133" s="316"/>
      <c r="BF133" s="316"/>
      <c r="BG133" s="316"/>
      <c r="BH133" s="92"/>
      <c r="BI133" s="93"/>
    </row>
    <row r="134" ht="69" customHeight="1">
      <c r="A134" t="s" s="413">
        <v>589</v>
      </c>
      <c r="B134" t="s" s="152">
        <v>590</v>
      </c>
      <c r="C134" s="254"/>
      <c r="D134" t="s" s="123">
        <v>57</v>
      </c>
      <c r="E134" t="s" s="255">
        <v>565</v>
      </c>
      <c r="F134" t="s" s="123">
        <v>125</v>
      </c>
      <c r="G134" s="257">
        <v>1</v>
      </c>
      <c r="H134" s="127">
        <v>29057.0175438597</v>
      </c>
      <c r="I134" s="128">
        <v>31962.7192982457</v>
      </c>
      <c r="J134" s="129">
        <f>I134/0.7</f>
        <v>45661.0275689224</v>
      </c>
      <c r="K134" s="258"/>
      <c r="L134" s="154"/>
      <c r="M134" s="155"/>
      <c r="N134" s="259"/>
      <c r="O134" s="260"/>
      <c r="P134" s="261"/>
      <c r="Q134" s="262"/>
      <c r="R134" s="263"/>
      <c r="S134" s="264"/>
      <c r="T134" s="265"/>
      <c r="U134" s="266"/>
      <c r="V134" s="267"/>
      <c r="W134" s="268"/>
      <c r="X134" s="269"/>
      <c r="Y134" s="270"/>
      <c r="Z134" s="271"/>
      <c r="AA134" s="272"/>
      <c r="AB134" s="147">
        <f>SUM(K134:AA134)</f>
        <v>0</v>
      </c>
      <c r="AC134" s="147">
        <f>AB134*G134</f>
        <v>0</v>
      </c>
      <c r="AD134" s="296">
        <f>H134*AB134</f>
        <v>0</v>
      </c>
      <c r="AE134" s="246">
        <v>1060</v>
      </c>
      <c r="AF134" s="400"/>
      <c r="AG134" s="298">
        <v>1.38</v>
      </c>
      <c r="AH134" s="299">
        <f>K134*G134</f>
        <v>0</v>
      </c>
      <c r="AI134" s="300">
        <f>L134*G134</f>
        <v>0</v>
      </c>
      <c r="AJ134" s="301">
        <f>M134*G134</f>
        <v>0</v>
      </c>
      <c r="AK134" s="302">
        <f>N134*G134</f>
        <v>0</v>
      </c>
      <c r="AL134" s="303">
        <f>O134*G134</f>
        <v>0</v>
      </c>
      <c r="AM134" s="304">
        <f>P134*G134</f>
        <v>0</v>
      </c>
      <c r="AN134" s="305">
        <f>Q134*G134</f>
        <v>0</v>
      </c>
      <c r="AO134" s="306">
        <f>R134*G134</f>
        <v>0</v>
      </c>
      <c r="AP134" s="307">
        <f>S134*G134</f>
        <v>0</v>
      </c>
      <c r="AQ134" s="308">
        <f>T134*G134</f>
        <v>0</v>
      </c>
      <c r="AR134" s="309">
        <f>U134*G134</f>
        <v>0</v>
      </c>
      <c r="AS134" s="310">
        <f>V134*G134</f>
        <v>0</v>
      </c>
      <c r="AT134" s="311">
        <f>W134*G134</f>
        <v>0</v>
      </c>
      <c r="AU134" s="312">
        <f>X134*G134</f>
        <v>0</v>
      </c>
      <c r="AV134" s="313">
        <f>Y134*G134</f>
        <v>0</v>
      </c>
      <c r="AW134" s="314">
        <f>Z134*G134</f>
        <v>0</v>
      </c>
      <c r="AX134" s="315">
        <f>AA134*G134</f>
        <v>0</v>
      </c>
      <c r="AY134" s="298">
        <f>AG134*AB134</f>
        <v>0</v>
      </c>
      <c r="AZ134" s="210"/>
      <c r="BA134" s="316"/>
      <c r="BB134" s="316"/>
      <c r="BC134" s="317">
        <f>AB134</f>
        <v>0</v>
      </c>
      <c r="BD134" s="316"/>
      <c r="BE134" s="316"/>
      <c r="BF134" s="316"/>
      <c r="BG134" s="316"/>
      <c r="BH134" s="92"/>
      <c r="BI134" s="93"/>
    </row>
    <row r="135" ht="65" customHeight="1">
      <c r="A135" t="s" s="413">
        <v>591</v>
      </c>
      <c r="B135" t="s" s="152">
        <v>592</v>
      </c>
      <c r="C135" s="254"/>
      <c r="D135" t="s" s="123">
        <v>57</v>
      </c>
      <c r="E135" t="s" s="255">
        <v>568</v>
      </c>
      <c r="F135" t="s" s="123">
        <v>125</v>
      </c>
      <c r="G135" s="257">
        <v>1</v>
      </c>
      <c r="H135" s="127">
        <v>26452.850877193</v>
      </c>
      <c r="I135" s="128">
        <v>29098.1359649123</v>
      </c>
      <c r="J135" s="129">
        <f>I135/0.7</f>
        <v>41568.7656641604</v>
      </c>
      <c r="K135" s="258"/>
      <c r="L135" s="154"/>
      <c r="M135" s="155"/>
      <c r="N135" s="259"/>
      <c r="O135" s="260"/>
      <c r="P135" s="261"/>
      <c r="Q135" s="262"/>
      <c r="R135" s="263"/>
      <c r="S135" s="264"/>
      <c r="T135" s="265"/>
      <c r="U135" s="266"/>
      <c r="V135" s="267"/>
      <c r="W135" s="268"/>
      <c r="X135" s="269"/>
      <c r="Y135" s="270"/>
      <c r="Z135" s="271"/>
      <c r="AA135" s="272"/>
      <c r="AB135" s="147">
        <f>SUM(K135:AA135)</f>
        <v>0</v>
      </c>
      <c r="AC135" s="147">
        <f>AB135*G135</f>
        <v>0</v>
      </c>
      <c r="AD135" s="296">
        <f>H135*AB135</f>
        <v>0</v>
      </c>
      <c r="AE135" s="246">
        <v>965</v>
      </c>
      <c r="AF135" s="400"/>
      <c r="AG135" s="298">
        <v>0.97</v>
      </c>
      <c r="AH135" s="299">
        <f>K135*G135</f>
        <v>0</v>
      </c>
      <c r="AI135" s="300">
        <f>L135*G135</f>
        <v>0</v>
      </c>
      <c r="AJ135" s="301">
        <f>M135*G135</f>
        <v>0</v>
      </c>
      <c r="AK135" s="302">
        <f>N135*G135</f>
        <v>0</v>
      </c>
      <c r="AL135" s="303">
        <f>O135*G135</f>
        <v>0</v>
      </c>
      <c r="AM135" s="304">
        <f>P135*G135</f>
        <v>0</v>
      </c>
      <c r="AN135" s="305">
        <f>Q135*G135</f>
        <v>0</v>
      </c>
      <c r="AO135" s="306">
        <f>R135*G135</f>
        <v>0</v>
      </c>
      <c r="AP135" s="307">
        <f>S135*G135</f>
        <v>0</v>
      </c>
      <c r="AQ135" s="308">
        <f>T135*G135</f>
        <v>0</v>
      </c>
      <c r="AR135" s="309">
        <f>U135*G135</f>
        <v>0</v>
      </c>
      <c r="AS135" s="310">
        <f>V135*G135</f>
        <v>0</v>
      </c>
      <c r="AT135" s="311">
        <f>W135*G135</f>
        <v>0</v>
      </c>
      <c r="AU135" s="312">
        <f>X135*G135</f>
        <v>0</v>
      </c>
      <c r="AV135" s="313">
        <f>Y135*G135</f>
        <v>0</v>
      </c>
      <c r="AW135" s="314">
        <f>Z135*G135</f>
        <v>0</v>
      </c>
      <c r="AX135" s="315">
        <f>AA135*G135</f>
        <v>0</v>
      </c>
      <c r="AY135" s="298">
        <f>AG135*AB135</f>
        <v>0</v>
      </c>
      <c r="AZ135" s="210"/>
      <c r="BA135" s="316"/>
      <c r="BB135" s="316"/>
      <c r="BC135" s="317">
        <f>AB135</f>
        <v>0</v>
      </c>
      <c r="BD135" s="316"/>
      <c r="BE135" s="316"/>
      <c r="BF135" s="316"/>
      <c r="BG135" s="316"/>
      <c r="BH135" s="92"/>
      <c r="BI135" s="93"/>
    </row>
    <row r="136" ht="70" customHeight="1">
      <c r="A136" t="s" s="413">
        <v>593</v>
      </c>
      <c r="B136" t="s" s="152">
        <v>594</v>
      </c>
      <c r="C136" s="254"/>
      <c r="D136" t="s" s="123">
        <v>320</v>
      </c>
      <c r="E136" t="s" s="255">
        <v>515</v>
      </c>
      <c r="F136" t="s" s="123">
        <v>125</v>
      </c>
      <c r="G136" s="257">
        <v>1</v>
      </c>
      <c r="H136" s="127">
        <v>31770.8333333336</v>
      </c>
      <c r="I136" s="128">
        <v>34947.916666667</v>
      </c>
      <c r="J136" s="129">
        <f>I136/0.7</f>
        <v>49925.5952380957</v>
      </c>
      <c r="K136" s="258"/>
      <c r="L136" s="154"/>
      <c r="M136" s="155"/>
      <c r="N136" s="259"/>
      <c r="O136" s="260"/>
      <c r="P136" s="261"/>
      <c r="Q136" s="262"/>
      <c r="R136" s="263"/>
      <c r="S136" s="264"/>
      <c r="T136" s="265"/>
      <c r="U136" s="266"/>
      <c r="V136" s="267"/>
      <c r="W136" s="268"/>
      <c r="X136" s="269"/>
      <c r="Y136" s="270"/>
      <c r="Z136" s="271"/>
      <c r="AA136" s="272"/>
      <c r="AB136" s="147">
        <f>SUM(K136:AA136)</f>
        <v>0</v>
      </c>
      <c r="AC136" s="147">
        <f>AB136*G136</f>
        <v>0</v>
      </c>
      <c r="AD136" s="296">
        <f>H136*AB136</f>
        <v>0</v>
      </c>
      <c r="AE136" s="246">
        <v>1159</v>
      </c>
      <c r="AF136" s="400"/>
      <c r="AG136" s="298">
        <v>1.65</v>
      </c>
      <c r="AH136" s="299">
        <f>K136*G136</f>
        <v>0</v>
      </c>
      <c r="AI136" s="300">
        <f>L136*G136</f>
        <v>0</v>
      </c>
      <c r="AJ136" s="301">
        <f>M136*G136</f>
        <v>0</v>
      </c>
      <c r="AK136" s="302">
        <f>N136*G136</f>
        <v>0</v>
      </c>
      <c r="AL136" s="303">
        <f>O136*G136</f>
        <v>0</v>
      </c>
      <c r="AM136" s="304">
        <f>P136*G136</f>
        <v>0</v>
      </c>
      <c r="AN136" s="305">
        <f>Q136*G136</f>
        <v>0</v>
      </c>
      <c r="AO136" s="306">
        <f>R136*G136</f>
        <v>0</v>
      </c>
      <c r="AP136" s="307">
        <f>S136*G136</f>
        <v>0</v>
      </c>
      <c r="AQ136" s="308">
        <f>T136*G136</f>
        <v>0</v>
      </c>
      <c r="AR136" s="309">
        <f>U136*G136</f>
        <v>0</v>
      </c>
      <c r="AS136" s="310">
        <f>V136*G136</f>
        <v>0</v>
      </c>
      <c r="AT136" s="311">
        <f>W136*G136</f>
        <v>0</v>
      </c>
      <c r="AU136" s="312">
        <f>X136*G136</f>
        <v>0</v>
      </c>
      <c r="AV136" s="313">
        <f>Y136*G136</f>
        <v>0</v>
      </c>
      <c r="AW136" s="314">
        <f>Z136*G136</f>
        <v>0</v>
      </c>
      <c r="AX136" s="315">
        <f>AA136*G136</f>
        <v>0</v>
      </c>
      <c r="AY136" s="298">
        <f>AG136*AB136</f>
        <v>0</v>
      </c>
      <c r="AZ136" s="210"/>
      <c r="BA136" s="316"/>
      <c r="BB136" s="316"/>
      <c r="BC136" s="317">
        <f>AB136</f>
        <v>0</v>
      </c>
      <c r="BD136" s="316"/>
      <c r="BE136" s="316"/>
      <c r="BF136" s="316"/>
      <c r="BG136" s="316"/>
      <c r="BH136" s="92"/>
      <c r="BI136" s="93"/>
    </row>
    <row r="137" ht="95" customHeight="1">
      <c r="A137" t="s" s="415">
        <v>595</v>
      </c>
      <c r="B137" t="s" s="416">
        <v>596</v>
      </c>
      <c r="C137" s="68"/>
      <c r="D137" t="s" s="176">
        <v>320</v>
      </c>
      <c r="E137" t="s" s="417">
        <v>545</v>
      </c>
      <c r="F137" t="s" s="176">
        <v>125</v>
      </c>
      <c r="G137" s="418">
        <v>1</v>
      </c>
      <c r="H137" s="178">
        <v>33607.4561403507</v>
      </c>
      <c r="I137" s="179">
        <v>36968.2017543858</v>
      </c>
      <c r="J137" s="180">
        <f>I137/0.7</f>
        <v>52811.7167919797</v>
      </c>
      <c r="K137" s="419"/>
      <c r="L137" s="182"/>
      <c r="M137" s="183"/>
      <c r="N137" s="420"/>
      <c r="O137" s="421"/>
      <c r="P137" s="422"/>
      <c r="Q137" s="423"/>
      <c r="R137" s="424"/>
      <c r="S137" s="425"/>
      <c r="T137" s="426"/>
      <c r="U137" s="427"/>
      <c r="V137" s="428"/>
      <c r="W137" s="429"/>
      <c r="X137" s="430"/>
      <c r="Y137" s="431"/>
      <c r="Z137" s="432"/>
      <c r="AA137" s="433"/>
      <c r="AB137" s="198">
        <f>SUM(K137:AA137)</f>
        <v>0</v>
      </c>
      <c r="AC137" s="198">
        <f>AB137*G137</f>
        <v>0</v>
      </c>
      <c r="AD137" s="434">
        <f>H137*AB137</f>
        <v>0</v>
      </c>
      <c r="AE137" s="246">
        <v>1226</v>
      </c>
      <c r="AF137" s="400"/>
      <c r="AG137" s="298">
        <v>2.37</v>
      </c>
      <c r="AH137" s="299">
        <f>K137*G137</f>
        <v>0</v>
      </c>
      <c r="AI137" s="300">
        <f>L137*G137</f>
        <v>0</v>
      </c>
      <c r="AJ137" s="301">
        <f>M137*G137</f>
        <v>0</v>
      </c>
      <c r="AK137" s="302">
        <f>N137*G137</f>
        <v>0</v>
      </c>
      <c r="AL137" s="303">
        <f>O137*G137</f>
        <v>0</v>
      </c>
      <c r="AM137" s="304">
        <f>P137*G137</f>
        <v>0</v>
      </c>
      <c r="AN137" s="305">
        <f>Q137*G137</f>
        <v>0</v>
      </c>
      <c r="AO137" s="306">
        <f>R137*G137</f>
        <v>0</v>
      </c>
      <c r="AP137" s="307">
        <f>S137*G137</f>
        <v>0</v>
      </c>
      <c r="AQ137" s="308">
        <f>T137*G137</f>
        <v>0</v>
      </c>
      <c r="AR137" s="309">
        <f>U137*G137</f>
        <v>0</v>
      </c>
      <c r="AS137" s="310">
        <f>V137*G137</f>
        <v>0</v>
      </c>
      <c r="AT137" s="311">
        <f>W137*G137</f>
        <v>0</v>
      </c>
      <c r="AU137" s="312">
        <f>X137*G137</f>
        <v>0</v>
      </c>
      <c r="AV137" s="313">
        <f>Y137*G137</f>
        <v>0</v>
      </c>
      <c r="AW137" s="314">
        <f>Z137*G137</f>
        <v>0</v>
      </c>
      <c r="AX137" s="315">
        <f>AA137*G137</f>
        <v>0</v>
      </c>
      <c r="AY137" s="298">
        <f>AG137*AB137</f>
        <v>0</v>
      </c>
      <c r="AZ137" s="210"/>
      <c r="BA137" s="316"/>
      <c r="BB137" s="316"/>
      <c r="BC137" s="317">
        <f>AB137</f>
        <v>0</v>
      </c>
      <c r="BD137" s="316"/>
      <c r="BE137" s="316"/>
      <c r="BF137" s="316"/>
      <c r="BG137" s="316"/>
      <c r="BH137" s="92"/>
      <c r="BI137" s="93"/>
    </row>
    <row r="138" ht="49.5" customHeight="1">
      <c r="A138" t="s" s="200">
        <v>597</v>
      </c>
      <c r="B138" s="201"/>
      <c r="C138" s="201"/>
      <c r="D138" s="201"/>
      <c r="E138" s="201"/>
      <c r="F138" s="201"/>
      <c r="G138" s="201"/>
      <c r="H138" s="201"/>
      <c r="I138" s="202"/>
      <c r="J138" s="435"/>
      <c r="K138" s="203">
        <f>SUM(K4:K137)</f>
        <v>0</v>
      </c>
      <c r="L138" s="203">
        <f>SUM(L4:L137)</f>
        <v>0</v>
      </c>
      <c r="M138" s="203">
        <f>SUM(M4:M137)</f>
        <v>0</v>
      </c>
      <c r="N138" s="203">
        <f>SUM(N4:N137)</f>
        <v>0</v>
      </c>
      <c r="O138" s="203">
        <f>SUM(O4:O137)</f>
        <v>0</v>
      </c>
      <c r="P138" s="203">
        <f>SUM(P4:P137)</f>
        <v>0</v>
      </c>
      <c r="Q138" s="203">
        <f>SUM(Q4:Q137)</f>
        <v>0</v>
      </c>
      <c r="R138" s="203">
        <f>SUM(R4:R137)</f>
        <v>0</v>
      </c>
      <c r="S138" s="203">
        <f>SUM(S4:S137)</f>
        <v>0</v>
      </c>
      <c r="T138" s="203">
        <f>SUM(T4:T137)</f>
        <v>0</v>
      </c>
      <c r="U138" s="203">
        <f>SUM(U4:U137)</f>
        <v>0</v>
      </c>
      <c r="V138" s="203">
        <f>SUM(V4:V137)</f>
        <v>0</v>
      </c>
      <c r="W138" s="203">
        <f>SUM(W4:W137)</f>
        <v>0</v>
      </c>
      <c r="X138" s="203">
        <f>SUM(X4:X137)</f>
        <v>0</v>
      </c>
      <c r="Y138" s="203">
        <f>SUM(Y4:Y137)</f>
        <v>0</v>
      </c>
      <c r="Z138" s="203">
        <f>SUM(Z4:Z137)</f>
        <v>0</v>
      </c>
      <c r="AA138" s="203">
        <f>SUM(AA4:AA137)</f>
        <v>0</v>
      </c>
      <c r="AB138" s="203">
        <f>SUM(AB4:AB137)</f>
        <v>0</v>
      </c>
      <c r="AC138" s="203">
        <f>SUM(AC4:AC137)</f>
        <v>0</v>
      </c>
      <c r="AD138" s="204">
        <f>SUM(AD4:AD137)</f>
        <v>0</v>
      </c>
      <c r="AE138" s="205"/>
      <c r="AF138" s="210"/>
      <c r="AG138" s="205"/>
      <c r="AH138" s="205"/>
      <c r="AI138" s="205"/>
      <c r="AJ138" s="205"/>
      <c r="AK138" s="205"/>
      <c r="AL138" s="205"/>
      <c r="AM138" s="205"/>
      <c r="AN138" s="205"/>
      <c r="AO138" s="205"/>
      <c r="AP138" s="205"/>
      <c r="AQ138" s="205"/>
      <c r="AR138" s="205"/>
      <c r="AS138" s="205"/>
      <c r="AT138" s="205"/>
      <c r="AU138" s="205"/>
      <c r="AV138" s="205"/>
      <c r="AW138" s="205"/>
      <c r="AX138" s="205"/>
      <c r="AY138" s="205"/>
      <c r="AZ138" s="210"/>
      <c r="BA138" s="205"/>
      <c r="BB138" s="205"/>
      <c r="BC138" s="205"/>
      <c r="BD138" s="205"/>
      <c r="BE138" s="205"/>
      <c r="BF138" s="205"/>
      <c r="BG138" s="205"/>
      <c r="BH138" s="206"/>
      <c r="BI138" s="207"/>
    </row>
  </sheetData>
  <mergeCells count="14">
    <mergeCell ref="B1:B2"/>
    <mergeCell ref="G1:G2"/>
    <mergeCell ref="A1:A2"/>
    <mergeCell ref="C1:C2"/>
    <mergeCell ref="D1:D2"/>
    <mergeCell ref="E1:F2"/>
    <mergeCell ref="H1:H2"/>
    <mergeCell ref="I1:I2"/>
    <mergeCell ref="J1:J2"/>
    <mergeCell ref="K1:AA1"/>
    <mergeCell ref="AD1:AD2"/>
    <mergeCell ref="AB1:AB2"/>
    <mergeCell ref="AC1:AC2"/>
    <mergeCell ref="A138:J138"/>
  </mergeCells>
  <pageMargins left="0.7" right="0.7" top="0.75" bottom="0.75" header="0.3" footer="0.3"/>
  <pageSetup firstPageNumber="1" fitToHeight="1" fitToWidth="1" scale="28" useFirstPageNumber="0" orientation="portrait" pageOrder="downThenOver"/>
  <headerFooter>
    <oddFooter>&amp;C&amp;"ヒラギノ角ゴ ProN W3,Regular"&amp;12&amp;K000000&amp;P</oddFooter>
  </headerFooter>
  <drawing r:id="rId1"/>
</worksheet>
</file>

<file path=xl/worksheets/sheet4.xml><?xml version="1.0" encoding="utf-8"?>
<worksheet xmlns:r="http://schemas.openxmlformats.org/officeDocument/2006/relationships" xmlns="http://schemas.openxmlformats.org/spreadsheetml/2006/main">
  <dimension ref="A1:AF43"/>
  <sheetViews>
    <sheetView workbookViewId="0" showGridLines="0" defaultGridColor="1"/>
  </sheetViews>
  <sheetFormatPr defaultColWidth="10.8333" defaultRowHeight="12" customHeight="1" outlineLevelRow="0" outlineLevelCol="0"/>
  <cols>
    <col min="1" max="1" width="6.5" style="436" customWidth="1"/>
    <col min="2" max="2" width="5.5" style="436" customWidth="1"/>
    <col min="3" max="3" width="28" style="436" customWidth="1"/>
    <col min="4" max="4" width="8" style="436" customWidth="1"/>
    <col min="5" max="5" width="4.17188" style="436" customWidth="1"/>
    <col min="6" max="6" width="5.35156" style="436" customWidth="1"/>
    <col min="7" max="9" width="9.35156" style="436" customWidth="1"/>
    <col min="10" max="26" width="6.17188" style="436" customWidth="1"/>
    <col min="27" max="28" width="5.35156" style="436" customWidth="1"/>
    <col min="29" max="29" width="10.5" style="436" customWidth="1"/>
    <col min="30" max="30" hidden="1" width="10.8333" style="436" customWidth="1"/>
    <col min="31" max="32" width="10.8516" style="436" customWidth="1"/>
    <col min="33" max="16384" width="10.8516" style="436" customWidth="1"/>
  </cols>
  <sheetData>
    <row r="1" ht="11" customHeight="1">
      <c r="A1" t="s" s="46">
        <v>19</v>
      </c>
      <c r="B1" t="s" s="47">
        <v>20</v>
      </c>
      <c r="C1" t="s" s="48">
        <v>21</v>
      </c>
      <c r="D1" t="s" s="49">
        <v>22</v>
      </c>
      <c r="E1" t="s" s="49">
        <v>23</v>
      </c>
      <c r="F1" t="s" s="50">
        <v>24</v>
      </c>
      <c r="G1" t="s" s="51">
        <v>25</v>
      </c>
      <c r="H1" t="s" s="52">
        <v>26</v>
      </c>
      <c r="I1" t="s" s="53">
        <v>27</v>
      </c>
      <c r="J1" t="s" s="54">
        <v>28</v>
      </c>
      <c r="K1" s="55"/>
      <c r="L1" s="55"/>
      <c r="M1" s="55"/>
      <c r="N1" s="55"/>
      <c r="O1" s="55"/>
      <c r="P1" s="55"/>
      <c r="Q1" s="55"/>
      <c r="R1" s="55"/>
      <c r="S1" s="55"/>
      <c r="T1" s="55"/>
      <c r="U1" s="55"/>
      <c r="V1" s="55"/>
      <c r="W1" s="55"/>
      <c r="X1" s="55"/>
      <c r="Y1" s="55"/>
      <c r="Z1" s="56"/>
      <c r="AA1" t="s" s="54">
        <v>29</v>
      </c>
      <c r="AB1" t="s" s="57">
        <v>30</v>
      </c>
      <c r="AC1" t="s" s="58">
        <v>31</v>
      </c>
      <c r="AD1" t="s" s="437">
        <v>598</v>
      </c>
      <c r="AE1" s="61"/>
      <c r="AF1" s="62"/>
    </row>
    <row r="2" ht="47" customHeight="1">
      <c r="A2" s="63"/>
      <c r="B2" s="64"/>
      <c r="C2" s="65"/>
      <c r="D2" s="66"/>
      <c r="E2" s="66"/>
      <c r="F2" s="67"/>
      <c r="G2" s="68"/>
      <c r="H2" s="68"/>
      <c r="I2" s="89"/>
      <c r="J2" t="s" s="70">
        <v>34</v>
      </c>
      <c r="K2" t="s" s="71">
        <v>35</v>
      </c>
      <c r="L2" t="s" s="72">
        <v>36</v>
      </c>
      <c r="M2" t="s" s="73">
        <v>37</v>
      </c>
      <c r="N2" t="s" s="74">
        <v>38</v>
      </c>
      <c r="O2" t="s" s="75">
        <v>39</v>
      </c>
      <c r="P2" t="s" s="76">
        <v>40</v>
      </c>
      <c r="Q2" t="s" s="77">
        <v>41</v>
      </c>
      <c r="R2" t="s" s="78">
        <v>42</v>
      </c>
      <c r="S2" t="s" s="79">
        <v>43</v>
      </c>
      <c r="T2" t="s" s="80">
        <v>44</v>
      </c>
      <c r="U2" t="s" s="81">
        <v>45</v>
      </c>
      <c r="V2" t="s" s="82">
        <v>46</v>
      </c>
      <c r="W2" t="s" s="83">
        <v>47</v>
      </c>
      <c r="X2" t="s" s="84">
        <v>48</v>
      </c>
      <c r="Y2" t="s" s="85">
        <v>49</v>
      </c>
      <c r="Z2" t="s" s="86">
        <v>50</v>
      </c>
      <c r="AA2" s="438"/>
      <c r="AB2" s="439"/>
      <c r="AC2" s="89"/>
      <c r="AD2" s="440"/>
      <c r="AE2" s="92"/>
      <c r="AF2" s="93"/>
    </row>
    <row r="3" ht="120" customHeight="1">
      <c r="A3" t="s" s="441">
        <v>599</v>
      </c>
      <c r="B3" s="442">
        <v>22.14</v>
      </c>
      <c r="C3" s="209"/>
      <c r="D3" t="s" s="443">
        <v>600</v>
      </c>
      <c r="E3" t="s" s="444">
        <v>60</v>
      </c>
      <c r="F3" s="445">
        <v>9</v>
      </c>
      <c r="G3" s="99">
        <v>20860.7456140351</v>
      </c>
      <c r="H3" s="99">
        <v>22946.8201754386</v>
      </c>
      <c r="I3" s="129">
        <f>H3/0.7</f>
        <v>32781.171679198</v>
      </c>
      <c r="J3" s="101"/>
      <c r="K3" s="102"/>
      <c r="L3" s="103"/>
      <c r="M3" s="446"/>
      <c r="N3" s="105"/>
      <c r="O3" s="106"/>
      <c r="P3" s="107"/>
      <c r="Q3" s="108"/>
      <c r="R3" s="109"/>
      <c r="S3" s="110"/>
      <c r="T3" s="447"/>
      <c r="U3" s="112"/>
      <c r="V3" s="448"/>
      <c r="W3" s="114"/>
      <c r="X3" s="115"/>
      <c r="Y3" s="449"/>
      <c r="Z3" s="117"/>
      <c r="AA3" s="147">
        <f>SUM(J3:Z3)</f>
        <v>0</v>
      </c>
      <c r="AB3" s="147">
        <f>AA3*F3</f>
        <v>0</v>
      </c>
      <c r="AC3" s="119">
        <f>G3*AA3</f>
        <v>0</v>
      </c>
      <c r="AD3" s="450">
        <v>761</v>
      </c>
      <c r="AE3" s="122"/>
      <c r="AF3" s="93"/>
    </row>
    <row r="4" ht="59" customHeight="1">
      <c r="A4" t="s" s="451">
        <v>601</v>
      </c>
      <c r="B4" s="452">
        <v>22.13</v>
      </c>
      <c r="C4" s="254"/>
      <c r="D4" t="s" s="152">
        <v>600</v>
      </c>
      <c r="E4" t="s" s="453">
        <v>60</v>
      </c>
      <c r="F4" s="454">
        <v>6</v>
      </c>
      <c r="G4" s="128">
        <v>6524.122807017550</v>
      </c>
      <c r="H4" s="128">
        <v>7176.535087719310</v>
      </c>
      <c r="I4" s="129">
        <f>H4/0.7</f>
        <v>10252.1929824562</v>
      </c>
      <c r="J4" s="130"/>
      <c r="K4" s="131"/>
      <c r="L4" s="132"/>
      <c r="M4" s="455"/>
      <c r="N4" s="134"/>
      <c r="O4" s="135"/>
      <c r="P4" s="136"/>
      <c r="Q4" s="137"/>
      <c r="R4" s="138"/>
      <c r="S4" s="139"/>
      <c r="T4" s="456"/>
      <c r="U4" s="141"/>
      <c r="V4" s="457"/>
      <c r="W4" s="143"/>
      <c r="X4" s="144"/>
      <c r="Y4" s="458"/>
      <c r="Z4" s="146"/>
      <c r="AA4" s="147">
        <f>SUM(J4:Z4)</f>
        <v>0</v>
      </c>
      <c r="AB4" s="147">
        <f>AA4*F4</f>
        <v>0</v>
      </c>
      <c r="AC4" s="119">
        <f>G4*AA4</f>
        <v>0</v>
      </c>
      <c r="AD4" s="450">
        <v>204</v>
      </c>
      <c r="AE4" s="122"/>
      <c r="AF4" s="93"/>
    </row>
    <row r="5" ht="66" customHeight="1">
      <c r="A5" t="s" s="451">
        <v>602</v>
      </c>
      <c r="B5" s="452">
        <v>22.12</v>
      </c>
      <c r="C5" s="254"/>
      <c r="D5" t="s" s="152">
        <v>603</v>
      </c>
      <c r="E5" t="s" s="453">
        <v>66</v>
      </c>
      <c r="F5" s="454">
        <v>10</v>
      </c>
      <c r="G5" s="128">
        <v>8602.887426900579</v>
      </c>
      <c r="H5" s="128">
        <v>9463.176169590641</v>
      </c>
      <c r="I5" s="129">
        <f>H5/0.7</f>
        <v>13518.8230994152</v>
      </c>
      <c r="J5" s="130"/>
      <c r="K5" s="131"/>
      <c r="L5" s="132"/>
      <c r="M5" s="455"/>
      <c r="N5" s="134"/>
      <c r="O5" s="135"/>
      <c r="P5" s="136"/>
      <c r="Q5" s="137"/>
      <c r="R5" s="138"/>
      <c r="S5" s="139"/>
      <c r="T5" s="456"/>
      <c r="U5" s="141"/>
      <c r="V5" s="457"/>
      <c r="W5" s="143"/>
      <c r="X5" s="144"/>
      <c r="Y5" s="458"/>
      <c r="Z5" s="146"/>
      <c r="AA5" s="147">
        <f>SUM(J5:Z5)</f>
        <v>0</v>
      </c>
      <c r="AB5" s="147">
        <f>AA5*F5</f>
        <v>0</v>
      </c>
      <c r="AC5" s="119">
        <f>G5*AA5</f>
        <v>0</v>
      </c>
      <c r="AD5" s="450">
        <v>269</v>
      </c>
      <c r="AE5" s="122"/>
      <c r="AF5" s="93"/>
    </row>
    <row r="6" ht="82" customHeight="1">
      <c r="A6" t="s" s="451">
        <v>604</v>
      </c>
      <c r="B6" s="452">
        <v>22.11</v>
      </c>
      <c r="C6" s="254"/>
      <c r="D6" t="s" s="152">
        <v>603</v>
      </c>
      <c r="E6" t="s" s="453">
        <v>60</v>
      </c>
      <c r="F6" s="454">
        <v>9</v>
      </c>
      <c r="G6" s="128">
        <v>12308.1140350877</v>
      </c>
      <c r="H6" s="128">
        <v>13538.9254385965</v>
      </c>
      <c r="I6" s="129">
        <f>H6/0.7</f>
        <v>19341.3220551379</v>
      </c>
      <c r="J6" s="130"/>
      <c r="K6" s="131"/>
      <c r="L6" s="132"/>
      <c r="M6" s="455"/>
      <c r="N6" s="134"/>
      <c r="O6" s="135"/>
      <c r="P6" s="136"/>
      <c r="Q6" s="137"/>
      <c r="R6" s="138"/>
      <c r="S6" s="139"/>
      <c r="T6" s="456"/>
      <c r="U6" s="141"/>
      <c r="V6" s="457"/>
      <c r="W6" s="143"/>
      <c r="X6" s="144"/>
      <c r="Y6" s="458"/>
      <c r="Z6" s="146"/>
      <c r="AA6" s="147">
        <f>SUM(J6:Z6)</f>
        <v>0</v>
      </c>
      <c r="AB6" s="147">
        <f>AA6*F6</f>
        <v>0</v>
      </c>
      <c r="AC6" s="119">
        <f>G6*AA6</f>
        <v>0</v>
      </c>
      <c r="AD6" s="450">
        <v>449</v>
      </c>
      <c r="AE6" s="122"/>
      <c r="AF6" s="93"/>
    </row>
    <row r="7" ht="168" customHeight="1">
      <c r="A7" t="s" s="451">
        <v>605</v>
      </c>
      <c r="B7" t="s" s="124">
        <v>606</v>
      </c>
      <c r="C7" s="254"/>
      <c r="D7" t="s" s="152">
        <v>607</v>
      </c>
      <c r="E7" t="s" s="453">
        <v>60</v>
      </c>
      <c r="F7" s="454">
        <v>12</v>
      </c>
      <c r="G7" s="128">
        <v>25959.4298245616</v>
      </c>
      <c r="H7" s="128">
        <v>28555.3728070178</v>
      </c>
      <c r="I7" s="129">
        <f>H7/0.7</f>
        <v>40793.3897243111</v>
      </c>
      <c r="J7" s="130"/>
      <c r="K7" s="131"/>
      <c r="L7" s="132"/>
      <c r="M7" s="455"/>
      <c r="N7" s="134"/>
      <c r="O7" s="135"/>
      <c r="P7" s="136"/>
      <c r="Q7" s="137"/>
      <c r="R7" s="138"/>
      <c r="S7" s="139"/>
      <c r="T7" s="456"/>
      <c r="U7" s="141"/>
      <c r="V7" s="457"/>
      <c r="W7" s="143"/>
      <c r="X7" s="144"/>
      <c r="Y7" s="458"/>
      <c r="Z7" s="146"/>
      <c r="AA7" s="147">
        <f>SUM(J7:Z7)</f>
        <v>0</v>
      </c>
      <c r="AB7" s="147">
        <f>AA7*F7</f>
        <v>0</v>
      </c>
      <c r="AC7" s="119">
        <f>G7*AA7</f>
        <v>0</v>
      </c>
      <c r="AD7" s="450">
        <v>947</v>
      </c>
      <c r="AE7" s="122"/>
      <c r="AF7" s="93"/>
    </row>
    <row r="8" ht="117" customHeight="1">
      <c r="A8" t="s" s="451">
        <v>608</v>
      </c>
      <c r="B8" s="452">
        <v>22.09</v>
      </c>
      <c r="C8" s="254"/>
      <c r="D8" t="s" s="152">
        <v>607</v>
      </c>
      <c r="E8" t="s" s="453">
        <v>60</v>
      </c>
      <c r="F8" s="454">
        <v>8</v>
      </c>
      <c r="G8" s="128">
        <v>18119.5175438597</v>
      </c>
      <c r="H8" s="128">
        <v>19931.4692982457</v>
      </c>
      <c r="I8" s="129">
        <f>H8/0.7</f>
        <v>28473.5275689224</v>
      </c>
      <c r="J8" s="130"/>
      <c r="K8" s="131"/>
      <c r="L8" s="132"/>
      <c r="M8" s="455"/>
      <c r="N8" s="134"/>
      <c r="O8" s="135"/>
      <c r="P8" s="136"/>
      <c r="Q8" s="137"/>
      <c r="R8" s="138"/>
      <c r="S8" s="139"/>
      <c r="T8" s="456"/>
      <c r="U8" s="141"/>
      <c r="V8" s="457"/>
      <c r="W8" s="143"/>
      <c r="X8" s="144"/>
      <c r="Y8" s="458"/>
      <c r="Z8" s="146"/>
      <c r="AA8" s="147">
        <f>SUM(J8:Z8)</f>
        <v>0</v>
      </c>
      <c r="AB8" s="147">
        <f>AA8*F8</f>
        <v>0</v>
      </c>
      <c r="AC8" s="119">
        <f>G8*AA8</f>
        <v>0</v>
      </c>
      <c r="AD8" s="450">
        <v>661</v>
      </c>
      <c r="AE8" s="122"/>
      <c r="AF8" s="93"/>
    </row>
    <row r="9" ht="97" customHeight="1">
      <c r="A9" t="s" s="451">
        <v>609</v>
      </c>
      <c r="B9" s="452">
        <v>22.08</v>
      </c>
      <c r="C9" s="254"/>
      <c r="D9" t="s" s="152">
        <v>610</v>
      </c>
      <c r="E9" t="s" s="453">
        <v>66</v>
      </c>
      <c r="F9" s="454">
        <v>10</v>
      </c>
      <c r="G9" s="128">
        <v>6688.596491228070</v>
      </c>
      <c r="H9" s="128">
        <v>7357.456140350880</v>
      </c>
      <c r="I9" s="129">
        <f>H9/0.7</f>
        <v>10510.6516290727</v>
      </c>
      <c r="J9" s="130"/>
      <c r="K9" s="131"/>
      <c r="L9" s="132"/>
      <c r="M9" s="455"/>
      <c r="N9" s="134"/>
      <c r="O9" s="135"/>
      <c r="P9" s="136"/>
      <c r="Q9" s="137"/>
      <c r="R9" s="138"/>
      <c r="S9" s="139"/>
      <c r="T9" s="456"/>
      <c r="U9" s="141"/>
      <c r="V9" s="457"/>
      <c r="W9" s="143"/>
      <c r="X9" s="144"/>
      <c r="Y9" s="458"/>
      <c r="Z9" s="146"/>
      <c r="AA9" s="147">
        <f>SUM(J9:Z9)</f>
        <v>0</v>
      </c>
      <c r="AB9" s="147">
        <f>AA9*F9</f>
        <v>0</v>
      </c>
      <c r="AC9" s="119">
        <f>G9*AA9</f>
        <v>0</v>
      </c>
      <c r="AD9" s="450">
        <v>244</v>
      </c>
      <c r="AE9" s="122"/>
      <c r="AF9" s="93"/>
    </row>
    <row r="10" ht="128" customHeight="1">
      <c r="A10" t="s" s="451">
        <v>611</v>
      </c>
      <c r="B10" s="452">
        <v>22.07</v>
      </c>
      <c r="C10" s="254"/>
      <c r="D10" t="s" s="124">
        <v>612</v>
      </c>
      <c r="E10" t="s" s="453">
        <v>60</v>
      </c>
      <c r="F10" s="454">
        <v>8</v>
      </c>
      <c r="G10" s="128">
        <v>35307.0175438597</v>
      </c>
      <c r="H10" s="128">
        <v>38837.7192982457</v>
      </c>
      <c r="I10" s="129">
        <f>H10/0.7</f>
        <v>55482.456140351</v>
      </c>
      <c r="J10" s="130"/>
      <c r="K10" s="131"/>
      <c r="L10" s="132"/>
      <c r="M10" s="455"/>
      <c r="N10" s="134"/>
      <c r="O10" s="135"/>
      <c r="P10" s="136"/>
      <c r="Q10" s="137"/>
      <c r="R10" s="138"/>
      <c r="S10" s="139"/>
      <c r="T10" s="456"/>
      <c r="U10" s="141"/>
      <c r="V10" s="457"/>
      <c r="W10" s="143"/>
      <c r="X10" s="144"/>
      <c r="Y10" s="458"/>
      <c r="Z10" s="146"/>
      <c r="AA10" s="147">
        <f>SUM(J10:Z10)</f>
        <v>0</v>
      </c>
      <c r="AB10" s="147">
        <f>AA10*F10</f>
        <v>0</v>
      </c>
      <c r="AC10" s="119">
        <f>G10*AA10</f>
        <v>0</v>
      </c>
      <c r="AD10" s="450">
        <v>1288</v>
      </c>
      <c r="AE10" s="122"/>
      <c r="AF10" s="93"/>
    </row>
    <row r="11" ht="80" customHeight="1">
      <c r="A11" t="s" s="451">
        <v>613</v>
      </c>
      <c r="B11" s="452">
        <v>22.06</v>
      </c>
      <c r="C11" s="254"/>
      <c r="D11" t="s" s="152">
        <v>603</v>
      </c>
      <c r="E11" t="s" s="453">
        <v>60</v>
      </c>
      <c r="F11" s="454">
        <v>8</v>
      </c>
      <c r="G11" s="128">
        <v>7264.254385964930</v>
      </c>
      <c r="H11" s="128">
        <v>7990.679824561420</v>
      </c>
      <c r="I11" s="129">
        <f>H11/0.7</f>
        <v>11415.2568922306</v>
      </c>
      <c r="J11" s="130"/>
      <c r="K11" s="131"/>
      <c r="L11" s="132"/>
      <c r="M11" s="455"/>
      <c r="N11" s="134"/>
      <c r="O11" s="135"/>
      <c r="P11" s="136"/>
      <c r="Q11" s="137"/>
      <c r="R11" s="138"/>
      <c r="S11" s="139"/>
      <c r="T11" s="456"/>
      <c r="U11" s="141"/>
      <c r="V11" s="457"/>
      <c r="W11" s="143"/>
      <c r="X11" s="144"/>
      <c r="Y11" s="458"/>
      <c r="Z11" s="146"/>
      <c r="AA11" s="147">
        <f>SUM(J11:Z11)</f>
        <v>0</v>
      </c>
      <c r="AB11" s="147">
        <f>AA11*F11</f>
        <v>0</v>
      </c>
      <c r="AC11" s="119">
        <f>G11*AA11</f>
        <v>0</v>
      </c>
      <c r="AD11" s="450">
        <v>265</v>
      </c>
      <c r="AE11" s="122"/>
      <c r="AF11" s="93"/>
    </row>
    <row r="12" ht="118" customHeight="1">
      <c r="A12" t="s" s="451">
        <v>614</v>
      </c>
      <c r="B12" s="452">
        <v>22.05</v>
      </c>
      <c r="C12" s="254"/>
      <c r="D12" t="s" s="152">
        <v>603</v>
      </c>
      <c r="E12" t="s" s="453">
        <v>60</v>
      </c>
      <c r="F12" s="454">
        <v>8</v>
      </c>
      <c r="G12" s="128">
        <v>10800.4385964913</v>
      </c>
      <c r="H12" s="128">
        <v>11880.4824561404</v>
      </c>
      <c r="I12" s="129">
        <f>H12/0.7</f>
        <v>16972.1177944863</v>
      </c>
      <c r="J12" s="130"/>
      <c r="K12" s="131"/>
      <c r="L12" s="132"/>
      <c r="M12" s="455"/>
      <c r="N12" s="134"/>
      <c r="O12" s="135"/>
      <c r="P12" s="136"/>
      <c r="Q12" s="137"/>
      <c r="R12" s="138"/>
      <c r="S12" s="139"/>
      <c r="T12" s="456"/>
      <c r="U12" s="141"/>
      <c r="V12" s="457"/>
      <c r="W12" s="143"/>
      <c r="X12" s="144"/>
      <c r="Y12" s="458"/>
      <c r="Z12" s="146"/>
      <c r="AA12" s="147">
        <f>SUM(J12:Z12)</f>
        <v>0</v>
      </c>
      <c r="AB12" s="147">
        <f>AA12*F12</f>
        <v>0</v>
      </c>
      <c r="AC12" s="119">
        <f>G12*AA12</f>
        <v>0</v>
      </c>
      <c r="AD12" s="450">
        <v>394</v>
      </c>
      <c r="AE12" s="122"/>
      <c r="AF12" s="93"/>
    </row>
    <row r="13" ht="138" customHeight="1">
      <c r="A13" t="s" s="451">
        <v>615</v>
      </c>
      <c r="B13" s="452">
        <v>22.04</v>
      </c>
      <c r="C13" s="254"/>
      <c r="D13" t="s" s="124">
        <v>612</v>
      </c>
      <c r="E13" t="s" s="453">
        <v>60</v>
      </c>
      <c r="F13" s="454">
        <v>7</v>
      </c>
      <c r="G13" s="128">
        <v>36814.6929824563</v>
      </c>
      <c r="H13" s="128">
        <v>40496.1622807019</v>
      </c>
      <c r="I13" s="129">
        <f>H13/0.7</f>
        <v>57851.6604010027</v>
      </c>
      <c r="J13" s="130"/>
      <c r="K13" s="131"/>
      <c r="L13" s="132"/>
      <c r="M13" s="455"/>
      <c r="N13" s="134"/>
      <c r="O13" s="135"/>
      <c r="P13" s="136"/>
      <c r="Q13" s="137"/>
      <c r="R13" s="138"/>
      <c r="S13" s="139"/>
      <c r="T13" s="456"/>
      <c r="U13" s="141"/>
      <c r="V13" s="457"/>
      <c r="W13" s="143"/>
      <c r="X13" s="144"/>
      <c r="Y13" s="458"/>
      <c r="Z13" s="146"/>
      <c r="AA13" s="147">
        <f>SUM(J13:Z13)</f>
        <v>0</v>
      </c>
      <c r="AB13" s="147">
        <f>AA13*F13</f>
        <v>0</v>
      </c>
      <c r="AC13" s="119">
        <f>G13*AA13</f>
        <v>0</v>
      </c>
      <c r="AD13" s="450">
        <v>1343</v>
      </c>
      <c r="AE13" s="122"/>
      <c r="AF13" s="93"/>
    </row>
    <row r="14" ht="87" customHeight="1">
      <c r="A14" t="s" s="451">
        <v>616</v>
      </c>
      <c r="B14" s="452">
        <v>22.03</v>
      </c>
      <c r="C14" s="254"/>
      <c r="D14" t="s" s="124">
        <v>612</v>
      </c>
      <c r="E14" t="s" s="453">
        <v>60</v>
      </c>
      <c r="F14" s="454">
        <v>7</v>
      </c>
      <c r="G14" s="128">
        <v>21189.6929824561</v>
      </c>
      <c r="H14" s="128">
        <v>23308.6622807017</v>
      </c>
      <c r="I14" s="129">
        <f>H14/0.7</f>
        <v>33298.088972431</v>
      </c>
      <c r="J14" s="130"/>
      <c r="K14" s="131"/>
      <c r="L14" s="132"/>
      <c r="M14" s="455"/>
      <c r="N14" s="134"/>
      <c r="O14" s="135"/>
      <c r="P14" s="136"/>
      <c r="Q14" s="137"/>
      <c r="R14" s="138"/>
      <c r="S14" s="139"/>
      <c r="T14" s="456"/>
      <c r="U14" s="141"/>
      <c r="V14" s="457"/>
      <c r="W14" s="143"/>
      <c r="X14" s="144"/>
      <c r="Y14" s="458"/>
      <c r="Z14" s="146"/>
      <c r="AA14" s="147">
        <f>SUM(J14:Z14)</f>
        <v>0</v>
      </c>
      <c r="AB14" s="147">
        <f>AA14*F14</f>
        <v>0</v>
      </c>
      <c r="AC14" s="119">
        <f>G14*AA14</f>
        <v>0</v>
      </c>
      <c r="AD14" s="450">
        <v>773</v>
      </c>
      <c r="AE14" s="122"/>
      <c r="AF14" s="93"/>
    </row>
    <row r="15" ht="146" customHeight="1">
      <c r="A15" t="s" s="451">
        <v>617</v>
      </c>
      <c r="B15" t="s" s="124">
        <v>618</v>
      </c>
      <c r="C15" s="254"/>
      <c r="D15" t="s" s="124">
        <v>603</v>
      </c>
      <c r="E15" t="s" s="453">
        <v>54</v>
      </c>
      <c r="F15" s="454">
        <v>8</v>
      </c>
      <c r="G15" s="128">
        <v>48574.5614035087</v>
      </c>
      <c r="H15" s="128">
        <v>53432.0175438596</v>
      </c>
      <c r="I15" s="129">
        <f>H15/0.7</f>
        <v>76331.4536340851</v>
      </c>
      <c r="J15" s="130"/>
      <c r="K15" s="131"/>
      <c r="L15" s="132"/>
      <c r="M15" s="455"/>
      <c r="N15" s="134"/>
      <c r="O15" s="135"/>
      <c r="P15" s="136"/>
      <c r="Q15" s="137"/>
      <c r="R15" s="138"/>
      <c r="S15" s="139"/>
      <c r="T15" s="456"/>
      <c r="U15" s="141"/>
      <c r="V15" s="457"/>
      <c r="W15" s="143"/>
      <c r="X15" s="144"/>
      <c r="Y15" s="458"/>
      <c r="Z15" s="146"/>
      <c r="AA15" s="147">
        <f>SUM(J15:Z15)</f>
        <v>0</v>
      </c>
      <c r="AB15" s="147">
        <f>AA15*F15</f>
        <v>0</v>
      </c>
      <c r="AC15" s="119">
        <f>G15*AA15</f>
        <v>0</v>
      </c>
      <c r="AD15" s="450">
        <v>1772</v>
      </c>
      <c r="AE15" s="122"/>
      <c r="AF15" s="93"/>
    </row>
    <row r="16" ht="98" customHeight="1">
      <c r="A16" t="s" s="451">
        <v>619</v>
      </c>
      <c r="B16" t="s" s="124">
        <v>620</v>
      </c>
      <c r="C16" s="254"/>
      <c r="D16" t="s" s="124">
        <v>612</v>
      </c>
      <c r="E16" t="s" s="459">
        <v>125</v>
      </c>
      <c r="F16" s="454">
        <v>2</v>
      </c>
      <c r="G16" s="128">
        <v>41721.4912280706</v>
      </c>
      <c r="H16" s="128">
        <v>45893.6403508777</v>
      </c>
      <c r="I16" s="129">
        <f>H16/0.7</f>
        <v>65562.3433583967</v>
      </c>
      <c r="J16" s="130"/>
      <c r="K16" s="131"/>
      <c r="L16" s="132"/>
      <c r="M16" s="455"/>
      <c r="N16" s="134"/>
      <c r="O16" s="135"/>
      <c r="P16" s="136"/>
      <c r="Q16" s="137"/>
      <c r="R16" s="138"/>
      <c r="S16" s="139"/>
      <c r="T16" s="456"/>
      <c r="U16" s="141"/>
      <c r="V16" s="457"/>
      <c r="W16" s="143"/>
      <c r="X16" s="144"/>
      <c r="Y16" s="458"/>
      <c r="Z16" s="146"/>
      <c r="AA16" s="147">
        <f>SUM(J16:Z16)</f>
        <v>0</v>
      </c>
      <c r="AB16" s="147">
        <f>AA16*F16</f>
        <v>0</v>
      </c>
      <c r="AC16" s="119">
        <f>G16*AA16</f>
        <v>0</v>
      </c>
      <c r="AD16" s="450">
        <v>1522</v>
      </c>
      <c r="AE16" s="122"/>
      <c r="AF16" s="93"/>
    </row>
    <row r="17" ht="73" customHeight="1">
      <c r="A17" t="s" s="451">
        <v>621</v>
      </c>
      <c r="B17" t="s" s="124">
        <v>622</v>
      </c>
      <c r="C17" s="254"/>
      <c r="D17" t="s" s="124">
        <v>603</v>
      </c>
      <c r="E17" t="s" s="459">
        <v>54</v>
      </c>
      <c r="F17" s="454">
        <v>4</v>
      </c>
      <c r="G17" s="128">
        <v>22697.3684210527</v>
      </c>
      <c r="H17" s="128">
        <v>24967.105263158</v>
      </c>
      <c r="I17" s="129">
        <f>H17/0.7</f>
        <v>35667.2932330829</v>
      </c>
      <c r="J17" s="130"/>
      <c r="K17" s="131"/>
      <c r="L17" s="132"/>
      <c r="M17" s="455"/>
      <c r="N17" s="134"/>
      <c r="O17" s="135"/>
      <c r="P17" s="136"/>
      <c r="Q17" s="137"/>
      <c r="R17" s="138"/>
      <c r="S17" s="139"/>
      <c r="T17" s="456"/>
      <c r="U17" s="141"/>
      <c r="V17" s="457"/>
      <c r="W17" s="143"/>
      <c r="X17" s="144"/>
      <c r="Y17" s="458"/>
      <c r="Z17" s="146"/>
      <c r="AA17" s="147">
        <f>SUM(J17:Z17)</f>
        <v>0</v>
      </c>
      <c r="AB17" s="147">
        <f>AA17*F17</f>
        <v>0</v>
      </c>
      <c r="AC17" s="119">
        <f>G17*AA17</f>
        <v>0</v>
      </c>
      <c r="AD17" s="450">
        <v>828</v>
      </c>
      <c r="AE17" s="122"/>
      <c r="AF17" s="93"/>
    </row>
    <row r="18" ht="107" customHeight="1">
      <c r="A18" t="s" s="451">
        <v>623</v>
      </c>
      <c r="B18" t="s" s="124">
        <v>624</v>
      </c>
      <c r="C18" s="254"/>
      <c r="D18" t="s" s="124">
        <v>603</v>
      </c>
      <c r="E18" t="s" s="459">
        <v>60</v>
      </c>
      <c r="F18" s="454">
        <v>13</v>
      </c>
      <c r="G18" s="128">
        <v>29057.0175438597</v>
      </c>
      <c r="H18" s="128">
        <v>31962.7192982457</v>
      </c>
      <c r="I18" s="129">
        <f>H18/0.7</f>
        <v>45661.0275689224</v>
      </c>
      <c r="J18" s="130"/>
      <c r="K18" s="131"/>
      <c r="L18" s="132"/>
      <c r="M18" s="455"/>
      <c r="N18" s="134"/>
      <c r="O18" s="135"/>
      <c r="P18" s="136"/>
      <c r="Q18" s="137"/>
      <c r="R18" s="138"/>
      <c r="S18" s="139"/>
      <c r="T18" s="456"/>
      <c r="U18" s="141"/>
      <c r="V18" s="457"/>
      <c r="W18" s="143"/>
      <c r="X18" s="144"/>
      <c r="Y18" s="458"/>
      <c r="Z18" s="146"/>
      <c r="AA18" s="147">
        <f>SUM(J18:Z18)</f>
        <v>0</v>
      </c>
      <c r="AB18" s="147">
        <f>AA18*F18</f>
        <v>0</v>
      </c>
      <c r="AC18" s="119">
        <f>G18*AA18</f>
        <v>0</v>
      </c>
      <c r="AD18" s="450">
        <v>1060</v>
      </c>
      <c r="AE18" s="122"/>
      <c r="AF18" s="93"/>
    </row>
    <row r="19" ht="76" customHeight="1">
      <c r="A19" t="s" s="451">
        <v>625</v>
      </c>
      <c r="B19" t="s" s="124">
        <v>626</v>
      </c>
      <c r="C19" s="254"/>
      <c r="D19" t="s" s="152">
        <v>603</v>
      </c>
      <c r="E19" t="s" s="459">
        <v>60</v>
      </c>
      <c r="F19" s="454">
        <v>14</v>
      </c>
      <c r="G19" s="128">
        <v>16392.543859649</v>
      </c>
      <c r="H19" s="128">
        <v>18031.7982456139</v>
      </c>
      <c r="I19" s="129">
        <f>H19/0.7</f>
        <v>25759.7117794484</v>
      </c>
      <c r="J19" s="130"/>
      <c r="K19" s="131"/>
      <c r="L19" s="132"/>
      <c r="M19" s="455"/>
      <c r="N19" s="134"/>
      <c r="O19" s="135"/>
      <c r="P19" s="136"/>
      <c r="Q19" s="137"/>
      <c r="R19" s="138"/>
      <c r="S19" s="139"/>
      <c r="T19" s="456"/>
      <c r="U19" s="141"/>
      <c r="V19" s="457"/>
      <c r="W19" s="143"/>
      <c r="X19" s="144"/>
      <c r="Y19" s="458"/>
      <c r="Z19" s="146"/>
      <c r="AA19" s="147">
        <f>SUM(J19:Z19)</f>
        <v>0</v>
      </c>
      <c r="AB19" s="147">
        <f>AA19*F19</f>
        <v>0</v>
      </c>
      <c r="AC19" s="119">
        <f>G19*AA19</f>
        <v>0</v>
      </c>
      <c r="AD19" s="450">
        <v>598</v>
      </c>
      <c r="AE19" s="122"/>
      <c r="AF19" s="93"/>
    </row>
    <row r="20" ht="47" customHeight="1">
      <c r="A20" t="s" s="451">
        <v>627</v>
      </c>
      <c r="B20" t="s" s="124">
        <v>628</v>
      </c>
      <c r="C20" s="254"/>
      <c r="D20" t="s" s="152">
        <v>603</v>
      </c>
      <c r="E20" t="s" s="459">
        <v>66</v>
      </c>
      <c r="F20" s="454">
        <v>8</v>
      </c>
      <c r="G20" s="128">
        <v>4851.973684210560</v>
      </c>
      <c r="H20" s="128">
        <v>5337.171052631620</v>
      </c>
      <c r="I20" s="129">
        <f>H20/0.7</f>
        <v>7624.530075188030</v>
      </c>
      <c r="J20" s="130"/>
      <c r="K20" s="131"/>
      <c r="L20" s="132"/>
      <c r="M20" s="455"/>
      <c r="N20" s="134"/>
      <c r="O20" s="135"/>
      <c r="P20" s="136"/>
      <c r="Q20" s="137"/>
      <c r="R20" s="138"/>
      <c r="S20" s="139"/>
      <c r="T20" s="456"/>
      <c r="U20" s="141"/>
      <c r="V20" s="457"/>
      <c r="W20" s="143"/>
      <c r="X20" s="144"/>
      <c r="Y20" s="458"/>
      <c r="Z20" s="146"/>
      <c r="AA20" s="147">
        <f>SUM(J20:Z20)</f>
        <v>0</v>
      </c>
      <c r="AB20" s="147">
        <f>AA20*F20</f>
        <v>0</v>
      </c>
      <c r="AC20" s="119">
        <f>G20*AA20</f>
        <v>0</v>
      </c>
      <c r="AD20" s="450">
        <v>177</v>
      </c>
      <c r="AE20" s="122"/>
      <c r="AF20" s="93"/>
    </row>
    <row r="21" ht="216" customHeight="1">
      <c r="A21" t="s" s="451">
        <v>629</v>
      </c>
      <c r="B21" t="s" s="124">
        <v>630</v>
      </c>
      <c r="C21" s="254"/>
      <c r="D21" t="s" s="124">
        <v>631</v>
      </c>
      <c r="E21" t="s" s="453">
        <v>125</v>
      </c>
      <c r="F21" s="454">
        <v>7</v>
      </c>
      <c r="G21" s="128">
        <v>69435.307017543993</v>
      </c>
      <c r="H21" s="128">
        <v>76378.8377192984</v>
      </c>
      <c r="I21" s="129">
        <f>H21/0.7</f>
        <v>109112.625313283</v>
      </c>
      <c r="J21" s="130"/>
      <c r="K21" s="131"/>
      <c r="L21" s="132"/>
      <c r="M21" s="455"/>
      <c r="N21" s="134"/>
      <c r="O21" s="135"/>
      <c r="P21" s="136"/>
      <c r="Q21" s="137"/>
      <c r="R21" s="138"/>
      <c r="S21" s="139"/>
      <c r="T21" s="456"/>
      <c r="U21" s="141"/>
      <c r="V21" s="457"/>
      <c r="W21" s="143"/>
      <c r="X21" s="144"/>
      <c r="Y21" s="458"/>
      <c r="Z21" s="146"/>
      <c r="AA21" s="147">
        <f>SUM(J21:Z21)</f>
        <v>0</v>
      </c>
      <c r="AB21" s="147">
        <f>AA21*F21</f>
        <v>0</v>
      </c>
      <c r="AC21" s="119">
        <f>G21*AA21</f>
        <v>0</v>
      </c>
      <c r="AD21" s="450">
        <v>2533</v>
      </c>
      <c r="AE21" s="122"/>
      <c r="AF21" s="93"/>
    </row>
    <row r="22" ht="115" customHeight="1">
      <c r="A22" t="s" s="451">
        <v>632</v>
      </c>
      <c r="B22" t="s" s="124">
        <v>633</v>
      </c>
      <c r="C22" s="254"/>
      <c r="D22" t="s" s="124">
        <v>634</v>
      </c>
      <c r="E22" t="s" s="453">
        <v>60</v>
      </c>
      <c r="F22" s="454">
        <v>16</v>
      </c>
      <c r="G22" s="128">
        <v>65378.2894736843</v>
      </c>
      <c r="H22" s="128">
        <v>71916.1184210527</v>
      </c>
      <c r="I22" s="129">
        <f>H22/0.7</f>
        <v>102737.312030075</v>
      </c>
      <c r="J22" s="130"/>
      <c r="K22" s="131"/>
      <c r="L22" s="132"/>
      <c r="M22" s="455"/>
      <c r="N22" s="134"/>
      <c r="O22" s="135"/>
      <c r="P22" s="136"/>
      <c r="Q22" s="137"/>
      <c r="R22" s="138"/>
      <c r="S22" s="139"/>
      <c r="T22" s="456"/>
      <c r="U22" s="141"/>
      <c r="V22" s="457"/>
      <c r="W22" s="143"/>
      <c r="X22" s="144"/>
      <c r="Y22" s="458"/>
      <c r="Z22" s="146"/>
      <c r="AA22" s="147">
        <f>SUM(J22:Z22)</f>
        <v>0</v>
      </c>
      <c r="AB22" s="147">
        <f>AA22*F22</f>
        <v>0</v>
      </c>
      <c r="AC22" s="119">
        <f>G22*AA22</f>
        <v>0</v>
      </c>
      <c r="AD22" s="450">
        <v>2385</v>
      </c>
      <c r="AE22" s="122"/>
      <c r="AF22" s="93"/>
    </row>
    <row r="23" ht="47" customHeight="1">
      <c r="A23" t="s" s="451">
        <v>635</v>
      </c>
      <c r="B23" t="s" s="124">
        <v>636</v>
      </c>
      <c r="C23" s="254"/>
      <c r="D23" t="s" s="124">
        <v>634</v>
      </c>
      <c r="E23" t="s" s="459">
        <v>66</v>
      </c>
      <c r="F23" s="454">
        <v>7</v>
      </c>
      <c r="G23" s="128">
        <v>9621.710526315830</v>
      </c>
      <c r="H23" s="128">
        <v>10583.8815789474</v>
      </c>
      <c r="I23" s="129">
        <f>H23/0.7</f>
        <v>15119.8308270677</v>
      </c>
      <c r="J23" s="130"/>
      <c r="K23" s="131"/>
      <c r="L23" s="132"/>
      <c r="M23" s="455"/>
      <c r="N23" s="134"/>
      <c r="O23" s="135"/>
      <c r="P23" s="136"/>
      <c r="Q23" s="137"/>
      <c r="R23" s="138"/>
      <c r="S23" s="139"/>
      <c r="T23" s="456"/>
      <c r="U23" s="141"/>
      <c r="V23" s="457"/>
      <c r="W23" s="143"/>
      <c r="X23" s="144"/>
      <c r="Y23" s="458"/>
      <c r="Z23" s="146"/>
      <c r="AA23" s="147">
        <f>SUM(J23:Z23)</f>
        <v>0</v>
      </c>
      <c r="AB23" s="147">
        <f>AA23*F23</f>
        <v>0</v>
      </c>
      <c r="AC23" s="119">
        <f>G23*AA23</f>
        <v>0</v>
      </c>
      <c r="AD23" s="450">
        <v>351</v>
      </c>
      <c r="AE23" s="122"/>
      <c r="AF23" s="93"/>
    </row>
    <row r="24" ht="49" customHeight="1">
      <c r="A24" t="s" s="451">
        <v>637</v>
      </c>
      <c r="B24" t="s" s="124">
        <v>638</v>
      </c>
      <c r="C24" s="254"/>
      <c r="D24" t="s" s="124">
        <v>603</v>
      </c>
      <c r="E24" t="s" s="459">
        <v>66</v>
      </c>
      <c r="F24" s="454">
        <v>15</v>
      </c>
      <c r="G24" s="128">
        <v>8607.456140350871</v>
      </c>
      <c r="H24" s="128">
        <v>9468.201754385960</v>
      </c>
      <c r="I24" s="129">
        <f>H24/0.7</f>
        <v>13526.0025062657</v>
      </c>
      <c r="J24" s="130"/>
      <c r="K24" s="131"/>
      <c r="L24" s="132"/>
      <c r="M24" s="455"/>
      <c r="N24" s="134"/>
      <c r="O24" s="135"/>
      <c r="P24" s="136"/>
      <c r="Q24" s="137"/>
      <c r="R24" s="138"/>
      <c r="S24" s="139"/>
      <c r="T24" s="456"/>
      <c r="U24" s="141"/>
      <c r="V24" s="457"/>
      <c r="W24" s="143"/>
      <c r="X24" s="144"/>
      <c r="Y24" s="458"/>
      <c r="Z24" s="146"/>
      <c r="AA24" s="147">
        <f>SUM(J24:Z24)</f>
        <v>0</v>
      </c>
      <c r="AB24" s="147">
        <f>AA24*F24</f>
        <v>0</v>
      </c>
      <c r="AC24" s="119">
        <f>G24*AA24</f>
        <v>0</v>
      </c>
      <c r="AD24" s="450">
        <v>314</v>
      </c>
      <c r="AE24" s="122"/>
      <c r="AF24" s="93"/>
    </row>
    <row r="25" ht="119" customHeight="1">
      <c r="A25" t="s" s="451">
        <v>639</v>
      </c>
      <c r="B25" t="s" s="124">
        <v>640</v>
      </c>
      <c r="C25" s="460"/>
      <c r="D25" t="s" s="124">
        <v>603</v>
      </c>
      <c r="E25" t="s" s="453">
        <v>198</v>
      </c>
      <c r="F25" s="454">
        <v>14</v>
      </c>
      <c r="G25" s="128">
        <v>32127.1929824563</v>
      </c>
      <c r="H25" s="128">
        <v>35339.9122807019</v>
      </c>
      <c r="I25" s="129">
        <f>H25/0.7</f>
        <v>50485.5889724313</v>
      </c>
      <c r="J25" s="130"/>
      <c r="K25" s="131"/>
      <c r="L25" s="132"/>
      <c r="M25" s="455"/>
      <c r="N25" s="134"/>
      <c r="O25" s="135"/>
      <c r="P25" s="136"/>
      <c r="Q25" s="137"/>
      <c r="R25" s="138"/>
      <c r="S25" s="139"/>
      <c r="T25" s="456"/>
      <c r="U25" s="141"/>
      <c r="V25" s="457"/>
      <c r="W25" s="143"/>
      <c r="X25" s="144"/>
      <c r="Y25" s="458"/>
      <c r="Z25" s="146"/>
      <c r="AA25" s="147">
        <f>SUM(J25:Z25)</f>
        <v>0</v>
      </c>
      <c r="AB25" s="147">
        <f>AA25*F25</f>
        <v>0</v>
      </c>
      <c r="AC25" s="119">
        <f>G25*AA25</f>
        <v>0</v>
      </c>
      <c r="AD25" s="450">
        <v>1172</v>
      </c>
      <c r="AE25" s="122"/>
      <c r="AF25" s="93"/>
    </row>
    <row r="26" ht="62" customHeight="1">
      <c r="A26" t="s" s="451">
        <v>641</v>
      </c>
      <c r="B26" t="s" s="401">
        <v>642</v>
      </c>
      <c r="C26" s="254"/>
      <c r="D26" t="s" s="124">
        <v>607</v>
      </c>
      <c r="E26" t="s" s="453">
        <v>60</v>
      </c>
      <c r="F26" s="454">
        <v>7</v>
      </c>
      <c r="G26" s="128">
        <v>16831.1403508771</v>
      </c>
      <c r="H26" s="128">
        <v>18514.2543859648</v>
      </c>
      <c r="I26" s="129">
        <f>H26/0.7</f>
        <v>26448.9348370926</v>
      </c>
      <c r="J26" s="130"/>
      <c r="K26" s="131"/>
      <c r="L26" s="132"/>
      <c r="M26" s="455"/>
      <c r="N26" s="134"/>
      <c r="O26" s="135"/>
      <c r="P26" s="136"/>
      <c r="Q26" s="137"/>
      <c r="R26" s="138"/>
      <c r="S26" s="139"/>
      <c r="T26" s="456"/>
      <c r="U26" s="141"/>
      <c r="V26" s="457"/>
      <c r="W26" s="143"/>
      <c r="X26" s="144"/>
      <c r="Y26" s="458"/>
      <c r="Z26" s="146"/>
      <c r="AA26" s="147">
        <f>SUM(J26:Z26)</f>
        <v>0</v>
      </c>
      <c r="AB26" s="147">
        <f>AA26*F26</f>
        <v>0</v>
      </c>
      <c r="AC26" s="119">
        <f>G26*AA26</f>
        <v>0</v>
      </c>
      <c r="AD26" s="450">
        <v>614</v>
      </c>
      <c r="AE26" s="122"/>
      <c r="AF26" s="93"/>
    </row>
    <row r="27" ht="76" customHeight="1">
      <c r="A27" t="s" s="451">
        <v>643</v>
      </c>
      <c r="B27" t="s" s="401">
        <v>644</v>
      </c>
      <c r="C27" s="254"/>
      <c r="D27" t="s" s="124">
        <v>607</v>
      </c>
      <c r="E27" t="s" s="459">
        <v>60</v>
      </c>
      <c r="F27" s="454">
        <v>9</v>
      </c>
      <c r="G27" s="128">
        <v>19956.1403508771</v>
      </c>
      <c r="H27" s="128">
        <v>21951.7543859648</v>
      </c>
      <c r="I27" s="129">
        <f>H27/0.7</f>
        <v>31359.6491228069</v>
      </c>
      <c r="J27" s="130"/>
      <c r="K27" s="131"/>
      <c r="L27" s="132"/>
      <c r="M27" s="455"/>
      <c r="N27" s="134"/>
      <c r="O27" s="135"/>
      <c r="P27" s="136"/>
      <c r="Q27" s="137"/>
      <c r="R27" s="138"/>
      <c r="S27" s="139"/>
      <c r="T27" s="456"/>
      <c r="U27" s="141"/>
      <c r="V27" s="457"/>
      <c r="W27" s="143"/>
      <c r="X27" s="144"/>
      <c r="Y27" s="458"/>
      <c r="Z27" s="146"/>
      <c r="AA27" s="147">
        <f>SUM(J27:Z27)</f>
        <v>0</v>
      </c>
      <c r="AB27" s="147">
        <f>AA27*F27</f>
        <v>0</v>
      </c>
      <c r="AC27" s="119">
        <f>G27*AA27</f>
        <v>0</v>
      </c>
      <c r="AD27" s="450">
        <v>728</v>
      </c>
      <c r="AE27" s="122"/>
      <c r="AF27" s="93"/>
    </row>
    <row r="28" ht="225" customHeight="1">
      <c r="A28" t="s" s="451">
        <v>645</v>
      </c>
      <c r="B28" t="s" s="124">
        <v>646</v>
      </c>
      <c r="C28" s="254"/>
      <c r="D28" t="s" s="124">
        <v>647</v>
      </c>
      <c r="E28" t="s" s="453">
        <v>125</v>
      </c>
      <c r="F28" s="454">
        <v>10</v>
      </c>
      <c r="G28" s="128">
        <v>138788.377192983</v>
      </c>
      <c r="H28" s="128">
        <v>152667.214912281</v>
      </c>
      <c r="I28" s="129">
        <f>H28/0.7</f>
        <v>218096.021303259</v>
      </c>
      <c r="J28" s="130"/>
      <c r="K28" s="131"/>
      <c r="L28" s="132"/>
      <c r="M28" s="455"/>
      <c r="N28" s="134"/>
      <c r="O28" s="135"/>
      <c r="P28" s="136"/>
      <c r="Q28" s="137"/>
      <c r="R28" s="138"/>
      <c r="S28" s="139"/>
      <c r="T28" s="456"/>
      <c r="U28" s="141"/>
      <c r="V28" s="457"/>
      <c r="W28" s="143"/>
      <c r="X28" s="144"/>
      <c r="Y28" s="458"/>
      <c r="Z28" s="146"/>
      <c r="AA28" s="147">
        <f>SUM(J28:Z28)</f>
        <v>0</v>
      </c>
      <c r="AB28" s="147">
        <f>AA28*F28</f>
        <v>0</v>
      </c>
      <c r="AC28" s="119">
        <f>G28*AA28</f>
        <v>0</v>
      </c>
      <c r="AD28" s="450">
        <v>5063</v>
      </c>
      <c r="AE28" s="122"/>
      <c r="AF28" s="93"/>
    </row>
    <row r="29" ht="83" customHeight="1">
      <c r="A29" t="s" s="451">
        <v>648</v>
      </c>
      <c r="B29" t="s" s="124">
        <v>649</v>
      </c>
      <c r="C29" s="254"/>
      <c r="D29" t="s" s="124">
        <v>603</v>
      </c>
      <c r="E29" t="s" s="459">
        <v>198</v>
      </c>
      <c r="F29" s="454">
        <v>25</v>
      </c>
      <c r="G29" s="128">
        <v>15871.7105263159</v>
      </c>
      <c r="H29" s="128">
        <v>17458.8815789475</v>
      </c>
      <c r="I29" s="129">
        <f>H29/0.7</f>
        <v>24941.2593984964</v>
      </c>
      <c r="J29" s="130"/>
      <c r="K29" s="131"/>
      <c r="L29" s="132"/>
      <c r="M29" s="455"/>
      <c r="N29" s="134"/>
      <c r="O29" s="135"/>
      <c r="P29" s="136"/>
      <c r="Q29" s="137"/>
      <c r="R29" s="138"/>
      <c r="S29" s="139"/>
      <c r="T29" s="456"/>
      <c r="U29" s="141"/>
      <c r="V29" s="457"/>
      <c r="W29" s="143"/>
      <c r="X29" s="144"/>
      <c r="Y29" s="458"/>
      <c r="Z29" s="146"/>
      <c r="AA29" s="147">
        <f>SUM(J29:Z29)</f>
        <v>0</v>
      </c>
      <c r="AB29" s="147">
        <f>AA29*F29</f>
        <v>0</v>
      </c>
      <c r="AC29" s="119">
        <f>G29*AA29</f>
        <v>0</v>
      </c>
      <c r="AD29" s="450">
        <v>579</v>
      </c>
      <c r="AE29" s="122"/>
      <c r="AF29" s="93"/>
    </row>
    <row r="30" ht="73" customHeight="1">
      <c r="A30" t="s" s="451">
        <v>650</v>
      </c>
      <c r="B30" t="s" s="124">
        <v>651</v>
      </c>
      <c r="C30" s="254"/>
      <c r="D30" t="s" s="124">
        <v>652</v>
      </c>
      <c r="E30" t="s" s="453">
        <v>66</v>
      </c>
      <c r="F30" s="454">
        <v>20</v>
      </c>
      <c r="G30" s="128">
        <v>8881.578947368431</v>
      </c>
      <c r="H30" s="128">
        <v>9769.736842105271</v>
      </c>
      <c r="I30" s="129">
        <f>H30/0.7</f>
        <v>13956.7669172932</v>
      </c>
      <c r="J30" s="130"/>
      <c r="K30" s="131"/>
      <c r="L30" s="132"/>
      <c r="M30" s="455"/>
      <c r="N30" s="134"/>
      <c r="O30" s="135"/>
      <c r="P30" s="136"/>
      <c r="Q30" s="137"/>
      <c r="R30" s="138"/>
      <c r="S30" s="139"/>
      <c r="T30" s="456"/>
      <c r="U30" s="141"/>
      <c r="V30" s="457"/>
      <c r="W30" s="143"/>
      <c r="X30" s="144"/>
      <c r="Y30" s="458"/>
      <c r="Z30" s="146"/>
      <c r="AA30" s="147">
        <f>SUM(J30:Z30)</f>
        <v>0</v>
      </c>
      <c r="AB30" s="147">
        <f>AA30*F30</f>
        <v>0</v>
      </c>
      <c r="AC30" s="119">
        <f>G30*AA30</f>
        <v>0</v>
      </c>
      <c r="AD30" s="450">
        <v>324</v>
      </c>
      <c r="AE30" s="122"/>
      <c r="AF30" s="93"/>
    </row>
    <row r="31" ht="231" customHeight="1">
      <c r="A31" t="s" s="451">
        <v>653</v>
      </c>
      <c r="B31" t="s" s="124">
        <v>654</v>
      </c>
      <c r="C31" s="254"/>
      <c r="D31" t="s" s="124">
        <v>647</v>
      </c>
      <c r="E31" t="s" s="453">
        <v>125</v>
      </c>
      <c r="F31" s="454">
        <v>11</v>
      </c>
      <c r="G31" s="128">
        <v>98273.0263157897</v>
      </c>
      <c r="H31" s="128">
        <v>108100.328947369</v>
      </c>
      <c r="I31" s="129">
        <f>H31/0.7</f>
        <v>154429.041353384</v>
      </c>
      <c r="J31" s="130"/>
      <c r="K31" s="131"/>
      <c r="L31" s="132"/>
      <c r="M31" s="455"/>
      <c r="N31" s="134"/>
      <c r="O31" s="135"/>
      <c r="P31" s="136"/>
      <c r="Q31" s="137"/>
      <c r="R31" s="138"/>
      <c r="S31" s="139"/>
      <c r="T31" s="456"/>
      <c r="U31" s="141"/>
      <c r="V31" s="457"/>
      <c r="W31" s="143"/>
      <c r="X31" s="144"/>
      <c r="Y31" s="458"/>
      <c r="Z31" s="146"/>
      <c r="AA31" s="147">
        <f>SUM(J31:Z31)</f>
        <v>0</v>
      </c>
      <c r="AB31" s="147">
        <f>AA31*F31</f>
        <v>0</v>
      </c>
      <c r="AC31" s="119">
        <f>G31*AA31</f>
        <v>0</v>
      </c>
      <c r="AD31" s="450">
        <v>3585</v>
      </c>
      <c r="AE31" s="122"/>
      <c r="AF31" s="93"/>
    </row>
    <row r="32" ht="159" customHeight="1">
      <c r="A32" t="s" s="451">
        <v>655</v>
      </c>
      <c r="B32" t="s" s="124">
        <v>656</v>
      </c>
      <c r="C32" s="254"/>
      <c r="D32" t="s" s="124">
        <v>610</v>
      </c>
      <c r="E32" t="s" s="459">
        <v>60</v>
      </c>
      <c r="F32" s="454">
        <v>17</v>
      </c>
      <c r="G32" s="128">
        <v>35581.1403508773</v>
      </c>
      <c r="H32" s="128">
        <v>39139.254385965</v>
      </c>
      <c r="I32" s="129">
        <f>H32/0.7</f>
        <v>55913.2205513786</v>
      </c>
      <c r="J32" s="130"/>
      <c r="K32" s="131"/>
      <c r="L32" s="132"/>
      <c r="M32" s="455"/>
      <c r="N32" s="134"/>
      <c r="O32" s="135"/>
      <c r="P32" s="136"/>
      <c r="Q32" s="137"/>
      <c r="R32" s="138"/>
      <c r="S32" s="139"/>
      <c r="T32" s="456"/>
      <c r="U32" s="141"/>
      <c r="V32" s="457"/>
      <c r="W32" s="143"/>
      <c r="X32" s="144"/>
      <c r="Y32" s="458"/>
      <c r="Z32" s="146"/>
      <c r="AA32" s="147">
        <f>SUM(J32:Z32)</f>
        <v>0</v>
      </c>
      <c r="AB32" s="147">
        <f>AA32*F32</f>
        <v>0</v>
      </c>
      <c r="AC32" s="119">
        <f>G32*AA32</f>
        <v>0</v>
      </c>
      <c r="AD32" s="450">
        <v>1298</v>
      </c>
      <c r="AE32" s="122"/>
      <c r="AF32" s="93"/>
    </row>
    <row r="33" ht="107" customHeight="1">
      <c r="A33" t="s" s="451">
        <v>657</v>
      </c>
      <c r="B33" t="s" s="124">
        <v>658</v>
      </c>
      <c r="C33" s="254"/>
      <c r="D33" t="s" s="124">
        <v>659</v>
      </c>
      <c r="E33" t="s" s="459">
        <v>75</v>
      </c>
      <c r="F33" s="454">
        <v>30</v>
      </c>
      <c r="G33" s="128">
        <v>11011.302294197</v>
      </c>
      <c r="H33" s="128">
        <v>12112.4325236167</v>
      </c>
      <c r="I33" s="129">
        <f>H33/0.7</f>
        <v>17303.4750337381</v>
      </c>
      <c r="J33" s="130"/>
      <c r="K33" s="131"/>
      <c r="L33" s="132"/>
      <c r="M33" s="455"/>
      <c r="N33" s="134"/>
      <c r="O33" s="135"/>
      <c r="P33" s="136"/>
      <c r="Q33" s="137"/>
      <c r="R33" s="138"/>
      <c r="S33" s="139"/>
      <c r="T33" s="456"/>
      <c r="U33" s="141"/>
      <c r="V33" s="457"/>
      <c r="W33" s="143"/>
      <c r="X33" s="144"/>
      <c r="Y33" s="458"/>
      <c r="Z33" s="146"/>
      <c r="AA33" s="147">
        <f>SUM(J33:Z33)</f>
        <v>0</v>
      </c>
      <c r="AB33" s="147">
        <f>AA33*F33</f>
        <v>0</v>
      </c>
      <c r="AC33" s="119">
        <f>G33*AA33</f>
        <v>0</v>
      </c>
      <c r="AD33" s="450">
        <v>373</v>
      </c>
      <c r="AE33" s="122"/>
      <c r="AF33" s="93"/>
    </row>
    <row r="34" ht="131" customHeight="1">
      <c r="A34" t="s" s="451">
        <v>660</v>
      </c>
      <c r="B34" t="s" s="124">
        <v>661</v>
      </c>
      <c r="C34" s="254"/>
      <c r="D34" t="s" s="124">
        <v>662</v>
      </c>
      <c r="E34" t="s" s="459">
        <v>125</v>
      </c>
      <c r="F34" s="454">
        <v>4</v>
      </c>
      <c r="G34" s="128">
        <v>44325.657894737</v>
      </c>
      <c r="H34" s="128">
        <v>48758.2236842107</v>
      </c>
      <c r="I34" s="129">
        <f>H34/0.7</f>
        <v>69654.6052631581</v>
      </c>
      <c r="J34" s="130"/>
      <c r="K34" s="131"/>
      <c r="L34" s="132"/>
      <c r="M34" s="455"/>
      <c r="N34" s="134"/>
      <c r="O34" s="135"/>
      <c r="P34" s="136"/>
      <c r="Q34" s="137"/>
      <c r="R34" s="138"/>
      <c r="S34" s="139"/>
      <c r="T34" s="456"/>
      <c r="U34" s="141"/>
      <c r="V34" s="457"/>
      <c r="W34" s="143"/>
      <c r="X34" s="144"/>
      <c r="Y34" s="458"/>
      <c r="Z34" s="146"/>
      <c r="AA34" s="147">
        <f>SUM(J34:Z34)</f>
        <v>0</v>
      </c>
      <c r="AB34" s="147">
        <f>AA34*F34</f>
        <v>0</v>
      </c>
      <c r="AC34" s="119">
        <f>G34*AA34</f>
        <v>0</v>
      </c>
      <c r="AD34" s="450">
        <v>1617</v>
      </c>
      <c r="AE34" s="122"/>
      <c r="AF34" s="93"/>
    </row>
    <row r="35" ht="215" customHeight="1">
      <c r="A35" t="s" s="451">
        <v>663</v>
      </c>
      <c r="B35" t="s" s="124">
        <v>664</v>
      </c>
      <c r="C35" s="254"/>
      <c r="D35" t="s" s="124">
        <v>603</v>
      </c>
      <c r="E35" t="s" s="453">
        <v>125</v>
      </c>
      <c r="F35" s="454">
        <v>7</v>
      </c>
      <c r="G35" s="128">
        <v>73135.9649122807</v>
      </c>
      <c r="H35" s="128">
        <v>80449.561403508793</v>
      </c>
      <c r="I35" s="129">
        <f>H35/0.7</f>
        <v>114927.944862155</v>
      </c>
      <c r="J35" s="130"/>
      <c r="K35" s="131"/>
      <c r="L35" s="132"/>
      <c r="M35" s="455"/>
      <c r="N35" s="134"/>
      <c r="O35" s="135"/>
      <c r="P35" s="136"/>
      <c r="Q35" s="137"/>
      <c r="R35" s="138"/>
      <c r="S35" s="139"/>
      <c r="T35" s="456"/>
      <c r="U35" s="141"/>
      <c r="V35" s="457"/>
      <c r="W35" s="143"/>
      <c r="X35" s="144"/>
      <c r="Y35" s="458"/>
      <c r="Z35" s="146"/>
      <c r="AA35" s="147">
        <f>SUM(J35:Z35)</f>
        <v>0</v>
      </c>
      <c r="AB35" s="147">
        <f>AA35*F35</f>
        <v>0</v>
      </c>
      <c r="AC35" s="119">
        <f>G35*AA35</f>
        <v>0</v>
      </c>
      <c r="AD35" s="450">
        <v>2668</v>
      </c>
      <c r="AE35" s="122"/>
      <c r="AF35" s="93"/>
    </row>
    <row r="36" ht="57" customHeight="1">
      <c r="A36" t="s" s="451">
        <v>665</v>
      </c>
      <c r="B36" t="s" s="124">
        <v>666</v>
      </c>
      <c r="C36" s="254"/>
      <c r="D36" t="s" s="124">
        <v>652</v>
      </c>
      <c r="E36" t="s" s="459">
        <v>66</v>
      </c>
      <c r="F36" s="454">
        <v>5</v>
      </c>
      <c r="G36" s="128">
        <v>6364.217836257320</v>
      </c>
      <c r="H36" s="128">
        <v>7000.639619883050</v>
      </c>
      <c r="I36" s="129">
        <f>H36/0.7</f>
        <v>10000.9137426901</v>
      </c>
      <c r="J36" s="130"/>
      <c r="K36" s="131"/>
      <c r="L36" s="132"/>
      <c r="M36" s="455"/>
      <c r="N36" s="134"/>
      <c r="O36" s="135"/>
      <c r="P36" s="136"/>
      <c r="Q36" s="137"/>
      <c r="R36" s="138"/>
      <c r="S36" s="139"/>
      <c r="T36" s="456"/>
      <c r="U36" s="141"/>
      <c r="V36" s="457"/>
      <c r="W36" s="143"/>
      <c r="X36" s="144"/>
      <c r="Y36" s="458"/>
      <c r="Z36" s="146"/>
      <c r="AA36" s="147">
        <f>SUM(J36:Z36)</f>
        <v>0</v>
      </c>
      <c r="AB36" s="147">
        <f>AA36*F36</f>
        <v>0</v>
      </c>
      <c r="AC36" s="119">
        <f>G36*AA36</f>
        <v>0</v>
      </c>
      <c r="AD36" s="450">
        <v>199</v>
      </c>
      <c r="AE36" s="122"/>
      <c r="AF36" s="93"/>
    </row>
    <row r="37" ht="57" customHeight="1">
      <c r="A37" t="s" s="451">
        <v>667</v>
      </c>
      <c r="B37" t="s" s="124">
        <v>668</v>
      </c>
      <c r="C37" s="254"/>
      <c r="D37" t="s" s="124">
        <v>610</v>
      </c>
      <c r="E37" t="s" s="459">
        <v>66</v>
      </c>
      <c r="F37" s="454">
        <v>6</v>
      </c>
      <c r="G37" s="128">
        <v>5404.788011695920</v>
      </c>
      <c r="H37" s="128">
        <v>5945.266812865510</v>
      </c>
      <c r="I37" s="129">
        <f>H37/0.7</f>
        <v>8493.238304093589</v>
      </c>
      <c r="J37" s="130"/>
      <c r="K37" s="131"/>
      <c r="L37" s="132"/>
      <c r="M37" s="455"/>
      <c r="N37" s="134"/>
      <c r="O37" s="135"/>
      <c r="P37" s="136"/>
      <c r="Q37" s="137"/>
      <c r="R37" s="138"/>
      <c r="S37" s="139"/>
      <c r="T37" s="456"/>
      <c r="U37" s="141"/>
      <c r="V37" s="457"/>
      <c r="W37" s="143"/>
      <c r="X37" s="144"/>
      <c r="Y37" s="458"/>
      <c r="Z37" s="146"/>
      <c r="AA37" s="147">
        <f>SUM(J37:Z37)</f>
        <v>0</v>
      </c>
      <c r="AB37" s="147">
        <f>AA37*F37</f>
        <v>0</v>
      </c>
      <c r="AC37" s="119">
        <f>G37*AA37</f>
        <v>0</v>
      </c>
      <c r="AD37" s="450">
        <v>169</v>
      </c>
      <c r="AE37" s="122"/>
      <c r="AF37" s="93"/>
    </row>
    <row r="38" ht="66" customHeight="1">
      <c r="A38" t="s" s="451">
        <v>669</v>
      </c>
      <c r="B38" t="s" s="124">
        <v>670</v>
      </c>
      <c r="C38" s="254"/>
      <c r="D38" t="s" s="124">
        <v>652</v>
      </c>
      <c r="E38" t="s" s="459">
        <v>66</v>
      </c>
      <c r="F38" s="454">
        <v>7</v>
      </c>
      <c r="G38" s="128">
        <v>7483.552631578980</v>
      </c>
      <c r="H38" s="128">
        <v>8231.907894736880</v>
      </c>
      <c r="I38" s="129">
        <f>H38/0.7</f>
        <v>11759.8684210527</v>
      </c>
      <c r="J38" s="130"/>
      <c r="K38" s="131"/>
      <c r="L38" s="132"/>
      <c r="M38" s="455"/>
      <c r="N38" s="134"/>
      <c r="O38" s="135"/>
      <c r="P38" s="136"/>
      <c r="Q38" s="137"/>
      <c r="R38" s="138"/>
      <c r="S38" s="139"/>
      <c r="T38" s="456"/>
      <c r="U38" s="141"/>
      <c r="V38" s="457"/>
      <c r="W38" s="143"/>
      <c r="X38" s="144"/>
      <c r="Y38" s="458"/>
      <c r="Z38" s="146"/>
      <c r="AA38" s="147">
        <f>SUM(J38:Z38)</f>
        <v>0</v>
      </c>
      <c r="AB38" s="147">
        <f>AA38*F38</f>
        <v>0</v>
      </c>
      <c r="AC38" s="119">
        <f>G38*AA38</f>
        <v>0</v>
      </c>
      <c r="AD38" s="450">
        <v>234</v>
      </c>
      <c r="AE38" s="122"/>
      <c r="AF38" s="93"/>
    </row>
    <row r="39" ht="88" customHeight="1">
      <c r="A39" t="s" s="451">
        <v>671</v>
      </c>
      <c r="B39" t="s" s="124">
        <v>672</v>
      </c>
      <c r="C39" s="254"/>
      <c r="D39" t="s" s="124">
        <v>610</v>
      </c>
      <c r="E39" t="s" s="459">
        <v>60</v>
      </c>
      <c r="F39" s="454">
        <v>11</v>
      </c>
      <c r="G39" s="128">
        <v>14935.1242690059</v>
      </c>
      <c r="H39" s="128">
        <v>16428.6366959065</v>
      </c>
      <c r="I39" s="129">
        <f>H39/0.7</f>
        <v>23469.4809941521</v>
      </c>
      <c r="J39" s="130"/>
      <c r="K39" s="131"/>
      <c r="L39" s="132"/>
      <c r="M39" s="455"/>
      <c r="N39" s="134"/>
      <c r="O39" s="135"/>
      <c r="P39" s="136"/>
      <c r="Q39" s="137"/>
      <c r="R39" s="138"/>
      <c r="S39" s="139"/>
      <c r="T39" s="456"/>
      <c r="U39" s="141"/>
      <c r="V39" s="457"/>
      <c r="W39" s="143"/>
      <c r="X39" s="144"/>
      <c r="Y39" s="458"/>
      <c r="Z39" s="146"/>
      <c r="AA39" s="147">
        <f>SUM(J39:Z39)</f>
        <v>0</v>
      </c>
      <c r="AB39" s="147">
        <f>AA39*F39</f>
        <v>0</v>
      </c>
      <c r="AC39" s="119">
        <f>G39*AA39</f>
        <v>0</v>
      </c>
      <c r="AD39" s="450">
        <v>467</v>
      </c>
      <c r="AE39" s="122"/>
      <c r="AF39" s="93"/>
    </row>
    <row r="40" ht="50" customHeight="1">
      <c r="A40" t="s" s="451">
        <v>673</v>
      </c>
      <c r="B40" s="452">
        <v>22.02</v>
      </c>
      <c r="C40" t="s" s="401">
        <v>674</v>
      </c>
      <c r="D40" t="s" s="152">
        <v>675</v>
      </c>
      <c r="E40" t="s" s="453">
        <v>60</v>
      </c>
      <c r="F40" s="454">
        <v>1</v>
      </c>
      <c r="G40" s="128">
        <v>2576.7543859649</v>
      </c>
      <c r="H40" s="128">
        <v>2834.429824561390</v>
      </c>
      <c r="I40" s="461">
        <f>H40/0.7</f>
        <v>4049.185463659130</v>
      </c>
      <c r="J40" s="462"/>
      <c r="K40" s="463"/>
      <c r="L40" s="463"/>
      <c r="M40" s="463"/>
      <c r="N40" s="463"/>
      <c r="O40" s="463"/>
      <c r="P40" s="463"/>
      <c r="Q40" s="463"/>
      <c r="R40" s="463"/>
      <c r="S40" s="463"/>
      <c r="T40" s="463"/>
      <c r="U40" s="463"/>
      <c r="V40" s="463"/>
      <c r="W40" s="463"/>
      <c r="X40" s="463"/>
      <c r="Y40" s="463"/>
      <c r="Z40" s="464"/>
      <c r="AA40" s="147">
        <f>SUM(J40:Z40)</f>
        <v>0</v>
      </c>
      <c r="AB40" s="147">
        <f>AA40*F40</f>
        <v>0</v>
      </c>
      <c r="AC40" s="119">
        <f>G40*AA40</f>
        <v>0</v>
      </c>
      <c r="AD40" s="450">
        <v>94</v>
      </c>
      <c r="AE40" s="122"/>
      <c r="AF40" s="93"/>
    </row>
    <row r="41" ht="60" customHeight="1">
      <c r="A41" t="s" s="451">
        <v>676</v>
      </c>
      <c r="B41" s="452">
        <v>22.01</v>
      </c>
      <c r="C41" t="s" s="401">
        <v>674</v>
      </c>
      <c r="D41" t="s" s="152">
        <v>677</v>
      </c>
      <c r="E41" t="s" s="453">
        <v>60</v>
      </c>
      <c r="F41" s="454">
        <v>1</v>
      </c>
      <c r="G41" s="128">
        <v>2384.868421052630</v>
      </c>
      <c r="H41" s="128">
        <v>2623.355263157890</v>
      </c>
      <c r="I41" s="461">
        <f>H41/0.7</f>
        <v>3747.650375939840</v>
      </c>
      <c r="J41" s="462"/>
      <c r="K41" s="463"/>
      <c r="L41" s="463"/>
      <c r="M41" s="463"/>
      <c r="N41" s="463"/>
      <c r="O41" s="463"/>
      <c r="P41" s="463"/>
      <c r="Q41" s="463"/>
      <c r="R41" s="463"/>
      <c r="S41" s="463"/>
      <c r="T41" s="463"/>
      <c r="U41" s="463"/>
      <c r="V41" s="463"/>
      <c r="W41" s="463"/>
      <c r="X41" s="463"/>
      <c r="Y41" s="463"/>
      <c r="Z41" s="464"/>
      <c r="AA41" s="147">
        <f>SUM(J41:Z41)</f>
        <v>0</v>
      </c>
      <c r="AB41" s="147">
        <f>AA41*F41</f>
        <v>0</v>
      </c>
      <c r="AC41" s="119">
        <f>G41*AA41</f>
        <v>0</v>
      </c>
      <c r="AD41" s="450">
        <v>87</v>
      </c>
      <c r="AE41" s="122"/>
      <c r="AF41" s="93"/>
    </row>
    <row r="42" ht="70" customHeight="1">
      <c r="A42" t="s" s="465">
        <v>678</v>
      </c>
      <c r="B42" t="s" s="174">
        <v>679</v>
      </c>
      <c r="C42" t="s" s="466">
        <v>680</v>
      </c>
      <c r="D42" t="s" s="174">
        <v>681</v>
      </c>
      <c r="E42" t="s" s="467">
        <v>60</v>
      </c>
      <c r="F42" s="468">
        <v>1</v>
      </c>
      <c r="G42" s="179">
        <v>1891.447368421040</v>
      </c>
      <c r="H42" s="179">
        <v>2080.592105263140</v>
      </c>
      <c r="I42" s="469">
        <f>H42/0.7</f>
        <v>2972.2744360902</v>
      </c>
      <c r="J42" s="470"/>
      <c r="K42" s="471"/>
      <c r="L42" s="471"/>
      <c r="M42" s="471"/>
      <c r="N42" s="471"/>
      <c r="O42" s="471"/>
      <c r="P42" s="471"/>
      <c r="Q42" s="471"/>
      <c r="R42" s="471"/>
      <c r="S42" s="471"/>
      <c r="T42" s="471"/>
      <c r="U42" s="471"/>
      <c r="V42" s="471"/>
      <c r="W42" s="471"/>
      <c r="X42" s="471"/>
      <c r="Y42" s="471"/>
      <c r="Z42" s="472"/>
      <c r="AA42" s="198">
        <f>SUM(J42:Z42)</f>
        <v>0</v>
      </c>
      <c r="AB42" s="198">
        <f>AA42*F42</f>
        <v>0</v>
      </c>
      <c r="AC42" s="199">
        <f>G42*AA42</f>
        <v>0</v>
      </c>
      <c r="AD42" s="450">
        <v>69</v>
      </c>
      <c r="AE42" s="122"/>
      <c r="AF42" s="93"/>
    </row>
    <row r="43" ht="48.35" customHeight="1">
      <c r="A43" t="s" s="200">
        <v>17</v>
      </c>
      <c r="B43" s="201"/>
      <c r="C43" s="201"/>
      <c r="D43" s="201"/>
      <c r="E43" s="201"/>
      <c r="F43" s="201"/>
      <c r="G43" s="201"/>
      <c r="H43" s="201"/>
      <c r="I43" s="202"/>
      <c r="J43" s="203">
        <f>SUM(J3:J39)</f>
        <v>0</v>
      </c>
      <c r="K43" s="203">
        <f>SUM(K3:K39)</f>
        <v>0</v>
      </c>
      <c r="L43" s="203">
        <f>SUM(L3:L39)</f>
        <v>0</v>
      </c>
      <c r="M43" s="203">
        <f>SUM(M3:M39)</f>
        <v>0</v>
      </c>
      <c r="N43" s="203">
        <f>SUM(N3:N39)</f>
        <v>0</v>
      </c>
      <c r="O43" s="203">
        <f>SUM(O3:O39)</f>
        <v>0</v>
      </c>
      <c r="P43" s="203">
        <f>SUM(P3:P39)</f>
        <v>0</v>
      </c>
      <c r="Q43" s="203">
        <f>SUM(Q3:Q39)</f>
        <v>0</v>
      </c>
      <c r="R43" s="203">
        <f>SUM(R3:R39)</f>
        <v>0</v>
      </c>
      <c r="S43" s="203">
        <f>SUM(S3:S39)</f>
        <v>0</v>
      </c>
      <c r="T43" s="203">
        <f>SUM(T3:T39)</f>
        <v>0</v>
      </c>
      <c r="U43" s="203">
        <f>SUM(U3:U39)</f>
        <v>0</v>
      </c>
      <c r="V43" s="203">
        <f>SUM(V3:V39)</f>
        <v>0</v>
      </c>
      <c r="W43" s="203">
        <f>SUM(W3:W39)</f>
        <v>0</v>
      </c>
      <c r="X43" s="203">
        <f>SUM(X3:X39)</f>
        <v>0</v>
      </c>
      <c r="Y43" s="203">
        <f>SUM(Y3:Y39)</f>
        <v>0</v>
      </c>
      <c r="Z43" s="203">
        <f>SUM(Z3:Z39)</f>
        <v>0</v>
      </c>
      <c r="AA43" s="203">
        <f>SUM(AA3:AA42)</f>
        <v>0</v>
      </c>
      <c r="AB43" s="203">
        <f>SUM(AB3:AB42)</f>
        <v>0</v>
      </c>
      <c r="AC43" s="204">
        <f>SUM(AC3:AC42)</f>
        <v>0</v>
      </c>
      <c r="AD43" s="205"/>
      <c r="AE43" s="206"/>
      <c r="AF43" s="207"/>
    </row>
  </sheetData>
  <mergeCells count="18">
    <mergeCell ref="AD1:AD2"/>
    <mergeCell ref="J41:Z41"/>
    <mergeCell ref="J42:Z42"/>
    <mergeCell ref="J40:Z40"/>
    <mergeCell ref="B1:B2"/>
    <mergeCell ref="A1:A2"/>
    <mergeCell ref="C1:C2"/>
    <mergeCell ref="D1:D2"/>
    <mergeCell ref="E1:E2"/>
    <mergeCell ref="F1:F2"/>
    <mergeCell ref="G1:G2"/>
    <mergeCell ref="H1:H2"/>
    <mergeCell ref="I1:I2"/>
    <mergeCell ref="J1:Z1"/>
    <mergeCell ref="AC1:AC2"/>
    <mergeCell ref="AA1:AA2"/>
    <mergeCell ref="AB1:AB2"/>
    <mergeCell ref="A43:I43"/>
  </mergeCells>
  <pageMargins left="0.7" right="0.7" top="0.75" bottom="0.75" header="0.3" footer="0.3"/>
  <pageSetup firstPageNumber="1" fitToHeight="1" fitToWidth="1" scale="61" useFirstPageNumber="0" orientation="portrait" pageOrder="downThenOver"/>
  <headerFooter>
    <oddFooter>&amp;C&amp;"ヒラギノ角ゴ ProN W3,Regular"&amp;12&amp;K000000&amp;P</oddFooter>
  </headerFooter>
  <drawing r:id="rId1"/>
</worksheet>
</file>

<file path=xl/worksheets/sheet5.xml><?xml version="1.0" encoding="utf-8"?>
<worksheet xmlns:r="http://schemas.openxmlformats.org/officeDocument/2006/relationships" xmlns="http://schemas.openxmlformats.org/spreadsheetml/2006/main">
  <dimension ref="A1:AY96"/>
  <sheetViews>
    <sheetView workbookViewId="0" showGridLines="0" defaultGridColor="1"/>
  </sheetViews>
  <sheetFormatPr defaultColWidth="10.8333" defaultRowHeight="10" customHeight="1" outlineLevelRow="0" outlineLevelCol="0"/>
  <cols>
    <col min="1" max="1" width="2.5" style="473" customWidth="1"/>
    <col min="2" max="2" width="6.35156" style="473" customWidth="1"/>
    <col min="3" max="3" width="28.8516" style="473" customWidth="1"/>
    <col min="4" max="4" width="9.5" style="473" customWidth="1"/>
    <col min="5" max="5" width="5.35156" style="473" customWidth="1"/>
    <col min="6" max="6" width="4.85156" style="473" customWidth="1"/>
    <col min="7" max="7" width="5.35156" style="473" customWidth="1"/>
    <col min="8" max="10" width="8.5" style="473" customWidth="1"/>
    <col min="11" max="24" width="5" style="473" customWidth="1"/>
    <col min="25" max="25" width="8.35156" style="473" customWidth="1"/>
    <col min="26" max="49" hidden="1" width="10.8333" style="473" customWidth="1"/>
    <col min="50" max="51" width="10.8516" style="473" customWidth="1"/>
    <col min="52" max="16384" width="10.8516" style="473" customWidth="1"/>
  </cols>
  <sheetData>
    <row r="1" ht="16" customHeight="1">
      <c r="A1" t="s" s="46">
        <v>19</v>
      </c>
      <c r="B1" t="s" s="47">
        <v>20</v>
      </c>
      <c r="C1" t="s" s="48">
        <v>21</v>
      </c>
      <c r="D1" t="s" s="49">
        <v>682</v>
      </c>
      <c r="E1" s="474"/>
      <c r="F1" t="s" s="50">
        <v>24</v>
      </c>
      <c r="G1" t="s" s="50">
        <v>683</v>
      </c>
      <c r="H1" t="s" s="51">
        <v>25</v>
      </c>
      <c r="I1" t="s" s="52">
        <v>26</v>
      </c>
      <c r="J1" t="s" s="53">
        <v>27</v>
      </c>
      <c r="K1" t="s" s="475">
        <v>684</v>
      </c>
      <c r="L1" s="476"/>
      <c r="M1" s="476"/>
      <c r="N1" s="476"/>
      <c r="O1" s="476"/>
      <c r="P1" s="476"/>
      <c r="Q1" s="476"/>
      <c r="R1" s="476"/>
      <c r="S1" s="476"/>
      <c r="T1" s="476"/>
      <c r="U1" s="476"/>
      <c r="V1" s="477"/>
      <c r="W1" t="s" s="478">
        <v>29</v>
      </c>
      <c r="X1" t="s" s="479">
        <v>685</v>
      </c>
      <c r="Y1" t="s" s="480">
        <v>31</v>
      </c>
      <c r="Z1" s="210"/>
      <c r="AA1" s="212"/>
      <c r="AB1" s="481">
        <v>16</v>
      </c>
      <c r="AC1" s="212"/>
      <c r="AD1" s="212"/>
      <c r="AE1" s="212"/>
      <c r="AF1" s="212"/>
      <c r="AG1" s="212"/>
      <c r="AH1" s="212"/>
      <c r="AI1" s="212"/>
      <c r="AJ1" s="212"/>
      <c r="AK1" s="212"/>
      <c r="AL1" s="212"/>
      <c r="AM1" s="212"/>
      <c r="AN1" s="212"/>
      <c r="AO1" s="481">
        <f>SUM(AO4:AO96)</f>
        <v>0</v>
      </c>
      <c r="AP1" s="210"/>
      <c r="AQ1" t="s" s="482">
        <v>203</v>
      </c>
      <c r="AR1" t="s" s="482">
        <v>204</v>
      </c>
      <c r="AS1" t="s" s="482">
        <v>205</v>
      </c>
      <c r="AT1" t="s" s="482">
        <v>206</v>
      </c>
      <c r="AU1" t="s" s="482">
        <v>207</v>
      </c>
      <c r="AV1" t="s" s="482">
        <v>208</v>
      </c>
      <c r="AW1" t="s" s="482">
        <v>209</v>
      </c>
      <c r="AX1" s="61"/>
      <c r="AY1" s="62"/>
    </row>
    <row r="2" ht="47" customHeight="1">
      <c r="A2" s="63"/>
      <c r="B2" s="64"/>
      <c r="C2" s="65"/>
      <c r="D2" s="64"/>
      <c r="E2" s="64"/>
      <c r="F2" s="67"/>
      <c r="G2" s="67"/>
      <c r="H2" s="68"/>
      <c r="I2" s="68"/>
      <c r="J2" s="69"/>
      <c r="K2" t="s" s="483">
        <v>686</v>
      </c>
      <c r="L2" t="s" s="484">
        <v>687</v>
      </c>
      <c r="M2" t="s" s="485">
        <v>688</v>
      </c>
      <c r="N2" t="s" s="486">
        <v>689</v>
      </c>
      <c r="O2" t="s" s="487">
        <v>690</v>
      </c>
      <c r="P2" t="s" s="488">
        <v>691</v>
      </c>
      <c r="Q2" t="s" s="489">
        <v>692</v>
      </c>
      <c r="R2" t="s" s="490">
        <v>693</v>
      </c>
      <c r="S2" t="s" s="491">
        <v>694</v>
      </c>
      <c r="T2" t="s" s="492">
        <v>695</v>
      </c>
      <c r="U2" t="s" s="493">
        <v>696</v>
      </c>
      <c r="V2" t="s" s="494">
        <v>697</v>
      </c>
      <c r="W2" s="495"/>
      <c r="X2" s="496"/>
      <c r="Y2" s="69"/>
      <c r="Z2" t="s" s="213">
        <v>698</v>
      </c>
      <c r="AA2" t="s" s="497">
        <v>202</v>
      </c>
      <c r="AB2" t="s" s="497">
        <v>699</v>
      </c>
      <c r="AC2" t="s" s="498">
        <v>700</v>
      </c>
      <c r="AD2" t="s" s="499">
        <v>701</v>
      </c>
      <c r="AE2" t="s" s="500">
        <v>702</v>
      </c>
      <c r="AF2" t="s" s="501">
        <v>703</v>
      </c>
      <c r="AG2" t="s" s="502">
        <v>704</v>
      </c>
      <c r="AH2" t="s" s="503">
        <v>705</v>
      </c>
      <c r="AI2" t="s" s="504">
        <v>706</v>
      </c>
      <c r="AJ2" t="s" s="505">
        <v>707</v>
      </c>
      <c r="AK2" t="s" s="506">
        <v>708</v>
      </c>
      <c r="AL2" t="s" s="507">
        <v>709</v>
      </c>
      <c r="AM2" t="s" s="508">
        <v>710</v>
      </c>
      <c r="AN2" t="s" s="509">
        <v>711</v>
      </c>
      <c r="AO2" t="s" s="497">
        <v>712</v>
      </c>
      <c r="AP2" s="510"/>
      <c r="AQ2" s="511">
        <f>SUM(AQ4:AQ96)</f>
        <v>0</v>
      </c>
      <c r="AR2" s="512">
        <f>SUM(AR4:AR96)</f>
      </c>
      <c r="AS2" s="512">
        <f>SUM(AS4:AS96)</f>
      </c>
      <c r="AT2" s="511">
        <f>SUM(AT4:AT96)</f>
        <v>0</v>
      </c>
      <c r="AU2" s="511">
        <f>SUM(AU4:AU96)</f>
        <v>0</v>
      </c>
      <c r="AV2" s="511">
        <f>SUM(AV4:AV96)</f>
        <v>0</v>
      </c>
      <c r="AW2" s="511">
        <f>SUM(AW4:AW96)</f>
        <v>0</v>
      </c>
      <c r="AX2" s="92"/>
      <c r="AY2" s="93"/>
    </row>
    <row r="3" ht="26" customHeight="1">
      <c r="A3" t="s" s="513">
        <v>713</v>
      </c>
      <c r="B3" s="514"/>
      <c r="C3" s="514"/>
      <c r="D3" s="514"/>
      <c r="E3" s="514"/>
      <c r="F3" s="514"/>
      <c r="G3" s="514"/>
      <c r="H3" s="514"/>
      <c r="I3" s="514"/>
      <c r="J3" s="515"/>
      <c r="K3" s="516"/>
      <c r="L3" s="517"/>
      <c r="M3" s="516"/>
      <c r="N3" s="517"/>
      <c r="O3" s="516"/>
      <c r="P3" s="518"/>
      <c r="Q3" s="516"/>
      <c r="R3" s="516"/>
      <c r="S3" s="516"/>
      <c r="T3" s="516"/>
      <c r="U3" s="516"/>
      <c r="V3" s="518"/>
      <c r="W3" s="519"/>
      <c r="X3" s="520"/>
      <c r="Y3" s="521"/>
      <c r="Z3" s="6"/>
      <c r="AA3" s="522"/>
      <c r="AB3" s="522"/>
      <c r="AC3" s="523"/>
      <c r="AD3" s="524"/>
      <c r="AE3" s="525"/>
      <c r="AF3" s="526"/>
      <c r="AG3" s="527"/>
      <c r="AH3" s="528"/>
      <c r="AI3" s="529"/>
      <c r="AJ3" s="530"/>
      <c r="AK3" s="531"/>
      <c r="AL3" s="532"/>
      <c r="AM3" s="533"/>
      <c r="AN3" s="534"/>
      <c r="AO3" s="522"/>
      <c r="AP3" s="6"/>
      <c r="AQ3" s="535"/>
      <c r="AR3" s="535"/>
      <c r="AS3" s="535"/>
      <c r="AT3" s="535"/>
      <c r="AU3" s="535"/>
      <c r="AV3" s="535"/>
      <c r="AW3" s="535"/>
      <c r="AX3" s="536"/>
      <c r="AY3" s="93"/>
    </row>
    <row r="4" ht="54" customHeight="1">
      <c r="A4" s="452">
        <v>1</v>
      </c>
      <c r="B4" t="s" s="124">
        <v>714</v>
      </c>
      <c r="C4" s="537"/>
      <c r="D4" t="s" s="453">
        <v>715</v>
      </c>
      <c r="E4" t="s" s="453">
        <v>125</v>
      </c>
      <c r="F4" s="452">
        <v>1</v>
      </c>
      <c r="G4" t="s" s="152">
        <v>716</v>
      </c>
      <c r="H4" s="127">
        <v>17317.7083333333</v>
      </c>
      <c r="I4" s="128">
        <v>19049.4791666666</v>
      </c>
      <c r="J4" s="129">
        <f>I4/0.7</f>
        <v>27213.5416666666</v>
      </c>
      <c r="K4" s="538"/>
      <c r="L4" s="539"/>
      <c r="M4" s="540"/>
      <c r="N4" s="541"/>
      <c r="O4" s="542"/>
      <c r="P4" s="543"/>
      <c r="Q4" s="544"/>
      <c r="R4" s="545"/>
      <c r="S4" s="546"/>
      <c r="T4" s="547"/>
      <c r="U4" s="548"/>
      <c r="V4" s="549"/>
      <c r="W4" s="398">
        <f>SUM(K4:V4)</f>
        <v>0</v>
      </c>
      <c r="X4" s="398">
        <f>W4*F4</f>
        <v>0</v>
      </c>
      <c r="Y4" s="119">
        <f>H4*W4</f>
        <v>0</v>
      </c>
      <c r="Z4" s="550">
        <v>550</v>
      </c>
      <c r="AA4" s="551">
        <v>0.2</v>
      </c>
      <c r="AB4" s="551">
        <v>3.2</v>
      </c>
      <c r="AC4" s="552">
        <f>K4*F4</f>
        <v>0</v>
      </c>
      <c r="AD4" s="553">
        <f>L4*F4</f>
        <v>0</v>
      </c>
      <c r="AE4" s="554">
        <f>M4*F4</f>
        <v>0</v>
      </c>
      <c r="AF4" s="555">
        <f>N4*F4</f>
        <v>0</v>
      </c>
      <c r="AG4" s="556">
        <f>O4*F4</f>
        <v>0</v>
      </c>
      <c r="AH4" s="557">
        <f>P4*F4</f>
        <v>0</v>
      </c>
      <c r="AI4" s="558">
        <f>Q4*F4</f>
        <v>0</v>
      </c>
      <c r="AJ4" s="559">
        <f>R4*F4</f>
        <v>0</v>
      </c>
      <c r="AK4" s="560">
        <f>S4*F4</f>
        <v>0</v>
      </c>
      <c r="AL4" s="561">
        <f>T4*F4</f>
        <v>0</v>
      </c>
      <c r="AM4" s="562">
        <f>U4*F4</f>
        <v>0</v>
      </c>
      <c r="AN4" s="563">
        <f>V4*F4</f>
        <v>0</v>
      </c>
      <c r="AO4" s="551">
        <f>AB4*W4</f>
        <v>0</v>
      </c>
      <c r="AP4" s="293"/>
      <c r="AQ4" s="564"/>
      <c r="AR4" s="564"/>
      <c r="AS4" s="565">
        <f>F4*W4</f>
        <v>0</v>
      </c>
      <c r="AT4" s="564"/>
      <c r="AU4" s="564"/>
      <c r="AV4" s="564"/>
      <c r="AW4" s="564"/>
      <c r="AX4" s="122"/>
      <c r="AY4" s="93"/>
    </row>
    <row r="5" ht="54" customHeight="1">
      <c r="A5" s="452">
        <v>2</v>
      </c>
      <c r="B5" t="s" s="124">
        <v>717</v>
      </c>
      <c r="C5" s="537"/>
      <c r="D5" t="s" s="453">
        <v>718</v>
      </c>
      <c r="E5" t="s" s="453">
        <v>125</v>
      </c>
      <c r="F5" s="452">
        <v>1</v>
      </c>
      <c r="G5" t="s" s="152">
        <v>716</v>
      </c>
      <c r="H5" s="127">
        <v>20052.0833333333</v>
      </c>
      <c r="I5" s="128">
        <v>22057.2916666666</v>
      </c>
      <c r="J5" s="129">
        <f>I5/0.7</f>
        <v>31510.4166666666</v>
      </c>
      <c r="K5" s="538"/>
      <c r="L5" s="539"/>
      <c r="M5" s="540"/>
      <c r="N5" s="541"/>
      <c r="O5" s="542"/>
      <c r="P5" s="543"/>
      <c r="Q5" s="544"/>
      <c r="R5" s="545"/>
      <c r="S5" s="546"/>
      <c r="T5" s="547"/>
      <c r="U5" s="548"/>
      <c r="V5" s="549"/>
      <c r="W5" s="147">
        <f>SUM(K5:V5)</f>
        <v>0</v>
      </c>
      <c r="X5" s="147">
        <f>W5*F5</f>
        <v>0</v>
      </c>
      <c r="Y5" s="119">
        <f>H5*W5</f>
        <v>0</v>
      </c>
      <c r="Z5" s="566">
        <v>625</v>
      </c>
      <c r="AA5" s="551">
        <v>0.25</v>
      </c>
      <c r="AB5" s="551">
        <v>4</v>
      </c>
      <c r="AC5" s="552">
        <f>K5*F5</f>
        <v>0</v>
      </c>
      <c r="AD5" s="553">
        <f>L5*F5</f>
        <v>0</v>
      </c>
      <c r="AE5" s="554">
        <f>M5*F5</f>
        <v>0</v>
      </c>
      <c r="AF5" s="555">
        <f>N5*F5</f>
        <v>0</v>
      </c>
      <c r="AG5" s="556">
        <f>O5*F5</f>
        <v>0</v>
      </c>
      <c r="AH5" s="557">
        <f>P5*F5</f>
        <v>0</v>
      </c>
      <c r="AI5" s="558">
        <f>Q5*F5</f>
        <v>0</v>
      </c>
      <c r="AJ5" s="559">
        <f>R5*F5</f>
        <v>0</v>
      </c>
      <c r="AK5" s="560">
        <f>S5*F5</f>
        <v>0</v>
      </c>
      <c r="AL5" s="561">
        <f>T5*F5</f>
        <v>0</v>
      </c>
      <c r="AM5" s="562">
        <f>U5*F5</f>
        <v>0</v>
      </c>
      <c r="AN5" s="563">
        <f>V5*F5</f>
        <v>0</v>
      </c>
      <c r="AO5" s="551">
        <f>AB5*W5</f>
        <v>0</v>
      </c>
      <c r="AP5" s="293"/>
      <c r="AQ5" s="564"/>
      <c r="AR5" s="564"/>
      <c r="AS5" s="565">
        <f>F5*W5</f>
        <v>0</v>
      </c>
      <c r="AT5" s="564"/>
      <c r="AU5" s="564"/>
      <c r="AV5" s="564"/>
      <c r="AW5" s="564"/>
      <c r="AX5" s="122"/>
      <c r="AY5" s="93"/>
    </row>
    <row r="6" ht="54" customHeight="1">
      <c r="A6" s="452">
        <v>3</v>
      </c>
      <c r="B6" t="s" s="124">
        <v>719</v>
      </c>
      <c r="C6" s="537"/>
      <c r="D6" t="s" s="453">
        <v>720</v>
      </c>
      <c r="E6" t="s" s="453">
        <v>528</v>
      </c>
      <c r="F6" s="452">
        <v>1</v>
      </c>
      <c r="G6" t="s" s="152">
        <v>716</v>
      </c>
      <c r="H6" s="127">
        <v>27343.75</v>
      </c>
      <c r="I6" s="128">
        <v>30078.125</v>
      </c>
      <c r="J6" s="129">
        <f>I6/0.7</f>
        <v>42968.75</v>
      </c>
      <c r="K6" s="538"/>
      <c r="L6" s="539"/>
      <c r="M6" s="540"/>
      <c r="N6" s="541"/>
      <c r="O6" s="542"/>
      <c r="P6" s="543"/>
      <c r="Q6" s="544"/>
      <c r="R6" s="545"/>
      <c r="S6" s="546"/>
      <c r="T6" s="547"/>
      <c r="U6" s="548"/>
      <c r="V6" s="549"/>
      <c r="W6" s="147">
        <f>SUM(K6:V6)</f>
        <v>0</v>
      </c>
      <c r="X6" s="147">
        <f>W6*F6</f>
        <v>0</v>
      </c>
      <c r="Y6" s="119">
        <f>H6*W6</f>
        <v>0</v>
      </c>
      <c r="Z6" s="566">
        <v>875</v>
      </c>
      <c r="AA6" s="551">
        <v>0.42</v>
      </c>
      <c r="AB6" s="551">
        <v>6.72</v>
      </c>
      <c r="AC6" s="552">
        <f>K6*F6</f>
        <v>0</v>
      </c>
      <c r="AD6" s="553">
        <f>L6*F6</f>
        <v>0</v>
      </c>
      <c r="AE6" s="554">
        <f>M6*F6</f>
        <v>0</v>
      </c>
      <c r="AF6" s="555">
        <f>N6*F6</f>
        <v>0</v>
      </c>
      <c r="AG6" s="556">
        <f>O6*F6</f>
        <v>0</v>
      </c>
      <c r="AH6" s="557">
        <f>P6*F6</f>
        <v>0</v>
      </c>
      <c r="AI6" s="558">
        <f>Q6*F6</f>
        <v>0</v>
      </c>
      <c r="AJ6" s="559">
        <f>R6*F6</f>
        <v>0</v>
      </c>
      <c r="AK6" s="560">
        <f>S6*F6</f>
        <v>0</v>
      </c>
      <c r="AL6" s="561">
        <f>T6*F6</f>
        <v>0</v>
      </c>
      <c r="AM6" s="562">
        <f>U6*F6</f>
        <v>0</v>
      </c>
      <c r="AN6" s="563">
        <f>V6*F6</f>
        <v>0</v>
      </c>
      <c r="AO6" s="551">
        <f>AB6*W6</f>
        <v>0</v>
      </c>
      <c r="AP6" s="293"/>
      <c r="AQ6" s="564"/>
      <c r="AR6" s="565">
        <f>F6*W6</f>
        <v>0</v>
      </c>
      <c r="AS6" s="564"/>
      <c r="AT6" s="564"/>
      <c r="AU6" s="564"/>
      <c r="AV6" s="564"/>
      <c r="AW6" s="564"/>
      <c r="AX6" s="122"/>
      <c r="AY6" s="93"/>
    </row>
    <row r="7" ht="54" customHeight="1">
      <c r="A7" s="452">
        <v>4</v>
      </c>
      <c r="B7" t="s" s="124">
        <v>721</v>
      </c>
      <c r="C7" s="537"/>
      <c r="D7" t="s" s="453">
        <v>722</v>
      </c>
      <c r="E7" t="s" s="453">
        <v>528</v>
      </c>
      <c r="F7" s="452">
        <v>1</v>
      </c>
      <c r="G7" t="s" s="152">
        <v>716</v>
      </c>
      <c r="H7" s="127">
        <v>25520.8333333333</v>
      </c>
      <c r="I7" s="128">
        <v>28072.9166666666</v>
      </c>
      <c r="J7" s="129">
        <f>I7/0.7</f>
        <v>40104.1666666666</v>
      </c>
      <c r="K7" s="538"/>
      <c r="L7" s="539"/>
      <c r="M7" s="540"/>
      <c r="N7" s="541"/>
      <c r="O7" s="542"/>
      <c r="P7" s="543"/>
      <c r="Q7" s="544"/>
      <c r="R7" s="545"/>
      <c r="S7" s="546"/>
      <c r="T7" s="547"/>
      <c r="U7" s="548"/>
      <c r="V7" s="549"/>
      <c r="W7" s="147">
        <f>SUM(K7:V7)</f>
        <v>0</v>
      </c>
      <c r="X7" s="147">
        <f>W7*F7</f>
        <v>0</v>
      </c>
      <c r="Y7" s="119">
        <f>H7*W7</f>
        <v>0</v>
      </c>
      <c r="Z7" s="566">
        <v>800</v>
      </c>
      <c r="AA7" s="551">
        <v>0.39</v>
      </c>
      <c r="AB7" s="551">
        <v>6.24</v>
      </c>
      <c r="AC7" s="552">
        <f>K7*F7</f>
        <v>0</v>
      </c>
      <c r="AD7" s="553">
        <f>L7*F7</f>
        <v>0</v>
      </c>
      <c r="AE7" s="554">
        <f>M7*F7</f>
        <v>0</v>
      </c>
      <c r="AF7" s="555">
        <f>N7*F7</f>
        <v>0</v>
      </c>
      <c r="AG7" s="556">
        <f>O7*F7</f>
        <v>0</v>
      </c>
      <c r="AH7" s="557">
        <f>P7*F7</f>
        <v>0</v>
      </c>
      <c r="AI7" s="558">
        <f>Q7*F7</f>
        <v>0</v>
      </c>
      <c r="AJ7" s="559">
        <f>R7*F7</f>
        <v>0</v>
      </c>
      <c r="AK7" s="560">
        <f>S7*F7</f>
        <v>0</v>
      </c>
      <c r="AL7" s="561">
        <f>T7*F7</f>
        <v>0</v>
      </c>
      <c r="AM7" s="562">
        <f>U7*F7</f>
        <v>0</v>
      </c>
      <c r="AN7" s="563">
        <f>V7*F7</f>
        <v>0</v>
      </c>
      <c r="AO7" s="551">
        <f>AB7*W7</f>
        <v>0</v>
      </c>
      <c r="AP7" s="293"/>
      <c r="AQ7" s="564"/>
      <c r="AR7" s="565">
        <f>F7*W7</f>
        <v>0</v>
      </c>
      <c r="AS7" s="564"/>
      <c r="AT7" s="564"/>
      <c r="AU7" s="564"/>
      <c r="AV7" s="564"/>
      <c r="AW7" s="564"/>
      <c r="AX7" s="122"/>
      <c r="AY7" s="93"/>
    </row>
    <row r="8" ht="54" customHeight="1">
      <c r="A8" s="452">
        <v>5</v>
      </c>
      <c r="B8" t="s" s="124">
        <v>723</v>
      </c>
      <c r="C8" s="537"/>
      <c r="D8" t="s" s="453">
        <v>724</v>
      </c>
      <c r="E8" t="s" s="453">
        <v>528</v>
      </c>
      <c r="F8" s="452">
        <v>1</v>
      </c>
      <c r="G8" t="s" s="152">
        <v>716</v>
      </c>
      <c r="H8" s="127">
        <v>17317.7083333333</v>
      </c>
      <c r="I8" s="128">
        <v>19049.4791666666</v>
      </c>
      <c r="J8" s="129">
        <f>I8/0.7</f>
        <v>27213.5416666666</v>
      </c>
      <c r="K8" s="538"/>
      <c r="L8" s="539"/>
      <c r="M8" s="540"/>
      <c r="N8" s="541"/>
      <c r="O8" s="542"/>
      <c r="P8" s="543"/>
      <c r="Q8" s="544"/>
      <c r="R8" s="545"/>
      <c r="S8" s="546"/>
      <c r="T8" s="547"/>
      <c r="U8" s="548"/>
      <c r="V8" s="549"/>
      <c r="W8" s="147">
        <f>SUM(K8:V8)</f>
        <v>0</v>
      </c>
      <c r="X8" s="147">
        <f>W8*F8</f>
        <v>0</v>
      </c>
      <c r="Y8" s="119">
        <f>H8*W8</f>
        <v>0</v>
      </c>
      <c r="Z8" s="566">
        <v>538</v>
      </c>
      <c r="AA8" s="551">
        <v>0.26</v>
      </c>
      <c r="AB8" s="551">
        <v>4.16</v>
      </c>
      <c r="AC8" s="552">
        <f>K8*F8</f>
        <v>0</v>
      </c>
      <c r="AD8" s="553">
        <f>L8*F8</f>
        <v>0</v>
      </c>
      <c r="AE8" s="554">
        <f>M8*F8</f>
        <v>0</v>
      </c>
      <c r="AF8" s="555">
        <f>N8*F8</f>
        <v>0</v>
      </c>
      <c r="AG8" s="556">
        <f>O8*F8</f>
        <v>0</v>
      </c>
      <c r="AH8" s="557">
        <f>P8*F8</f>
        <v>0</v>
      </c>
      <c r="AI8" s="558">
        <f>Q8*F8</f>
        <v>0</v>
      </c>
      <c r="AJ8" s="559">
        <f>R8*F8</f>
        <v>0</v>
      </c>
      <c r="AK8" s="560">
        <f>S8*F8</f>
        <v>0</v>
      </c>
      <c r="AL8" s="561">
        <f>T8*F8</f>
        <v>0</v>
      </c>
      <c r="AM8" s="562">
        <f>U8*F8</f>
        <v>0</v>
      </c>
      <c r="AN8" s="563">
        <f>V8*F8</f>
        <v>0</v>
      </c>
      <c r="AO8" s="551">
        <f>AB8*W8</f>
        <v>0</v>
      </c>
      <c r="AP8" s="293"/>
      <c r="AQ8" s="564"/>
      <c r="AR8" s="565">
        <f>F8*W8</f>
        <v>0</v>
      </c>
      <c r="AS8" s="564"/>
      <c r="AT8" s="564"/>
      <c r="AU8" s="564"/>
      <c r="AV8" s="564"/>
      <c r="AW8" s="564"/>
      <c r="AX8" s="122"/>
      <c r="AY8" s="93"/>
    </row>
    <row r="9" ht="54" customHeight="1">
      <c r="A9" s="452">
        <v>6</v>
      </c>
      <c r="B9" t="s" s="124">
        <v>725</v>
      </c>
      <c r="C9" s="537"/>
      <c r="D9" t="s" s="453">
        <v>726</v>
      </c>
      <c r="E9" t="s" s="453">
        <v>125</v>
      </c>
      <c r="F9" s="452">
        <v>1</v>
      </c>
      <c r="G9" t="s" s="152">
        <v>716</v>
      </c>
      <c r="H9" s="127">
        <v>16406.25</v>
      </c>
      <c r="I9" s="128">
        <v>18046.875</v>
      </c>
      <c r="J9" s="129">
        <f>I9/0.7</f>
        <v>25781.25</v>
      </c>
      <c r="K9" s="538"/>
      <c r="L9" s="539"/>
      <c r="M9" s="540"/>
      <c r="N9" s="541"/>
      <c r="O9" s="542"/>
      <c r="P9" s="543"/>
      <c r="Q9" s="544"/>
      <c r="R9" s="545"/>
      <c r="S9" s="546"/>
      <c r="T9" s="547"/>
      <c r="U9" s="548"/>
      <c r="V9" s="549"/>
      <c r="W9" s="147">
        <f>SUM(K9:V9)</f>
        <v>0</v>
      </c>
      <c r="X9" s="147">
        <f>W9*F9</f>
        <v>0</v>
      </c>
      <c r="Y9" s="119">
        <f>H9*W9</f>
        <v>0</v>
      </c>
      <c r="Z9" s="566">
        <v>525</v>
      </c>
      <c r="AA9" s="551">
        <v>0.21</v>
      </c>
      <c r="AB9" s="551">
        <v>3.36</v>
      </c>
      <c r="AC9" s="552">
        <f>K9*F9</f>
        <v>0</v>
      </c>
      <c r="AD9" s="553">
        <f>L9*F9</f>
        <v>0</v>
      </c>
      <c r="AE9" s="554">
        <f>M9*F9</f>
        <v>0</v>
      </c>
      <c r="AF9" s="555">
        <f>N9*F9</f>
        <v>0</v>
      </c>
      <c r="AG9" s="556">
        <f>O9*F9</f>
        <v>0</v>
      </c>
      <c r="AH9" s="557">
        <f>P9*F9</f>
        <v>0</v>
      </c>
      <c r="AI9" s="558">
        <f>Q9*F9</f>
        <v>0</v>
      </c>
      <c r="AJ9" s="559">
        <f>R9*F9</f>
        <v>0</v>
      </c>
      <c r="AK9" s="560">
        <f>S9*F9</f>
        <v>0</v>
      </c>
      <c r="AL9" s="561">
        <f>T9*F9</f>
        <v>0</v>
      </c>
      <c r="AM9" s="562">
        <f>U9*F9</f>
        <v>0</v>
      </c>
      <c r="AN9" s="563">
        <f>V9*F9</f>
        <v>0</v>
      </c>
      <c r="AO9" s="551">
        <f>AB9*W9</f>
        <v>0</v>
      </c>
      <c r="AP9" s="293"/>
      <c r="AQ9" s="564"/>
      <c r="AR9" s="564"/>
      <c r="AS9" s="565">
        <f>F9*W9</f>
        <v>0</v>
      </c>
      <c r="AT9" s="564"/>
      <c r="AU9" s="564"/>
      <c r="AV9" s="564"/>
      <c r="AW9" s="564"/>
      <c r="AX9" s="122"/>
      <c r="AY9" s="93"/>
    </row>
    <row r="10" ht="54" customHeight="1">
      <c r="A10" s="452">
        <v>7</v>
      </c>
      <c r="B10" t="s" s="124">
        <v>727</v>
      </c>
      <c r="C10" s="537"/>
      <c r="D10" t="s" s="453">
        <v>728</v>
      </c>
      <c r="E10" t="s" s="453">
        <v>528</v>
      </c>
      <c r="F10" s="452">
        <v>1</v>
      </c>
      <c r="G10" t="s" s="152">
        <v>716</v>
      </c>
      <c r="H10" s="127">
        <v>17317.7083333333</v>
      </c>
      <c r="I10" s="128">
        <v>19049.4791666666</v>
      </c>
      <c r="J10" s="129">
        <f>I10/0.7</f>
        <v>27213.5416666666</v>
      </c>
      <c r="K10" s="538"/>
      <c r="L10" s="539"/>
      <c r="M10" s="540"/>
      <c r="N10" s="541"/>
      <c r="O10" s="542"/>
      <c r="P10" s="543"/>
      <c r="Q10" s="544"/>
      <c r="R10" s="545"/>
      <c r="S10" s="546"/>
      <c r="T10" s="547"/>
      <c r="U10" s="548"/>
      <c r="V10" s="549"/>
      <c r="W10" s="147">
        <f>SUM(K10:V10)</f>
        <v>0</v>
      </c>
      <c r="X10" s="147">
        <f>W10*F10</f>
        <v>0</v>
      </c>
      <c r="Y10" s="119">
        <f>H10*W10</f>
        <v>0</v>
      </c>
      <c r="Z10" s="566">
        <v>538</v>
      </c>
      <c r="AA10" s="551">
        <v>0.26</v>
      </c>
      <c r="AB10" s="551">
        <v>4.16</v>
      </c>
      <c r="AC10" s="552">
        <f>K10*F10</f>
        <v>0</v>
      </c>
      <c r="AD10" s="553">
        <f>L10*F10</f>
        <v>0</v>
      </c>
      <c r="AE10" s="554">
        <f>M10*F10</f>
        <v>0</v>
      </c>
      <c r="AF10" s="555">
        <f>N10*F10</f>
        <v>0</v>
      </c>
      <c r="AG10" s="556">
        <f>O10*F10</f>
        <v>0</v>
      </c>
      <c r="AH10" s="557">
        <f>P10*F10</f>
        <v>0</v>
      </c>
      <c r="AI10" s="558">
        <f>Q10*F10</f>
        <v>0</v>
      </c>
      <c r="AJ10" s="559">
        <f>R10*F10</f>
        <v>0</v>
      </c>
      <c r="AK10" s="560">
        <f>S10*F10</f>
        <v>0</v>
      </c>
      <c r="AL10" s="561">
        <f>T10*F10</f>
        <v>0</v>
      </c>
      <c r="AM10" s="562">
        <f>U10*F10</f>
        <v>0</v>
      </c>
      <c r="AN10" s="563">
        <f>V10*F10</f>
        <v>0</v>
      </c>
      <c r="AO10" s="551">
        <f>AB10*W10</f>
        <v>0</v>
      </c>
      <c r="AP10" s="293"/>
      <c r="AQ10" s="564"/>
      <c r="AR10" s="565">
        <f>F10*W10</f>
        <v>0</v>
      </c>
      <c r="AS10" s="564"/>
      <c r="AT10" s="564"/>
      <c r="AU10" s="564"/>
      <c r="AV10" s="564"/>
      <c r="AW10" s="564"/>
      <c r="AX10" s="122"/>
      <c r="AY10" s="93"/>
    </row>
    <row r="11" ht="54" customHeight="1">
      <c r="A11" s="452">
        <v>8</v>
      </c>
      <c r="B11" t="s" s="124">
        <v>729</v>
      </c>
      <c r="C11" s="537"/>
      <c r="D11" t="s" s="453">
        <v>730</v>
      </c>
      <c r="E11" t="s" s="453">
        <v>528</v>
      </c>
      <c r="F11" s="452">
        <v>1</v>
      </c>
      <c r="G11" t="s" s="152">
        <v>716</v>
      </c>
      <c r="H11" s="127">
        <v>28255.2083333333</v>
      </c>
      <c r="I11" s="128">
        <v>31080.7291666666</v>
      </c>
      <c r="J11" s="129">
        <f>I11/0.7</f>
        <v>44401.0416666666</v>
      </c>
      <c r="K11" s="538"/>
      <c r="L11" s="539"/>
      <c r="M11" s="540"/>
      <c r="N11" s="541"/>
      <c r="O11" s="542"/>
      <c r="P11" s="543"/>
      <c r="Q11" s="544"/>
      <c r="R11" s="545"/>
      <c r="S11" s="546"/>
      <c r="T11" s="547"/>
      <c r="U11" s="548"/>
      <c r="V11" s="549"/>
      <c r="W11" s="147">
        <f>SUM(K11:V11)</f>
        <v>0</v>
      </c>
      <c r="X11" s="147">
        <f>W11*F11</f>
        <v>0</v>
      </c>
      <c r="Y11" s="119">
        <f>H11*W11</f>
        <v>0</v>
      </c>
      <c r="Z11" s="566">
        <v>900</v>
      </c>
      <c r="AA11" s="551">
        <v>0.46</v>
      </c>
      <c r="AB11" s="551">
        <v>7.36</v>
      </c>
      <c r="AC11" s="552">
        <f>K11*F11</f>
        <v>0</v>
      </c>
      <c r="AD11" s="553">
        <f>L11*F11</f>
        <v>0</v>
      </c>
      <c r="AE11" s="554">
        <f>M11*F11</f>
        <v>0</v>
      </c>
      <c r="AF11" s="555">
        <f>N11*F11</f>
        <v>0</v>
      </c>
      <c r="AG11" s="556">
        <f>O11*F11</f>
        <v>0</v>
      </c>
      <c r="AH11" s="557">
        <f>P11*F11</f>
        <v>0</v>
      </c>
      <c r="AI11" s="558">
        <f>Q11*F11</f>
        <v>0</v>
      </c>
      <c r="AJ11" s="559">
        <f>R11*F11</f>
        <v>0</v>
      </c>
      <c r="AK11" s="560">
        <f>S11*F11</f>
        <v>0</v>
      </c>
      <c r="AL11" s="561">
        <f>T11*F11</f>
        <v>0</v>
      </c>
      <c r="AM11" s="562">
        <f>U11*F11</f>
        <v>0</v>
      </c>
      <c r="AN11" s="563">
        <f>V11*F11</f>
        <v>0</v>
      </c>
      <c r="AO11" s="551">
        <f>AB11*W11</f>
        <v>0</v>
      </c>
      <c r="AP11" s="293"/>
      <c r="AQ11" s="564"/>
      <c r="AR11" s="565">
        <f>F11*W11</f>
        <v>0</v>
      </c>
      <c r="AS11" s="564"/>
      <c r="AT11" s="564"/>
      <c r="AU11" s="564"/>
      <c r="AV11" s="564"/>
      <c r="AW11" s="564"/>
      <c r="AX11" s="122"/>
      <c r="AY11" s="93"/>
    </row>
    <row r="12" ht="54" customHeight="1">
      <c r="A12" s="452">
        <v>9</v>
      </c>
      <c r="B12" t="s" s="124">
        <v>731</v>
      </c>
      <c r="C12" s="537"/>
      <c r="D12" t="s" s="453">
        <v>732</v>
      </c>
      <c r="E12" t="s" s="453">
        <v>528</v>
      </c>
      <c r="F12" s="452">
        <v>1</v>
      </c>
      <c r="G12" t="s" s="152">
        <v>716</v>
      </c>
      <c r="H12" s="127">
        <v>27343.75</v>
      </c>
      <c r="I12" s="128">
        <v>30078.125</v>
      </c>
      <c r="J12" s="129">
        <f>I12/0.7</f>
        <v>42968.75</v>
      </c>
      <c r="K12" s="538"/>
      <c r="L12" s="539"/>
      <c r="M12" s="540"/>
      <c r="N12" s="541"/>
      <c r="O12" s="542"/>
      <c r="P12" s="543"/>
      <c r="Q12" s="544"/>
      <c r="R12" s="545"/>
      <c r="S12" s="546"/>
      <c r="T12" s="547"/>
      <c r="U12" s="548"/>
      <c r="V12" s="549"/>
      <c r="W12" s="147">
        <f>SUM(K12:V12)</f>
        <v>0</v>
      </c>
      <c r="X12" s="147">
        <f>W12*F12</f>
        <v>0</v>
      </c>
      <c r="Y12" s="119">
        <f>H12*W12</f>
        <v>0</v>
      </c>
      <c r="Z12" s="566">
        <v>850</v>
      </c>
      <c r="AA12" s="551">
        <v>0.41</v>
      </c>
      <c r="AB12" s="551">
        <v>6.56</v>
      </c>
      <c r="AC12" s="552">
        <f>K12*F12</f>
        <v>0</v>
      </c>
      <c r="AD12" s="553">
        <f>L12*F12</f>
        <v>0</v>
      </c>
      <c r="AE12" s="554">
        <f>M12*F12</f>
        <v>0</v>
      </c>
      <c r="AF12" s="555">
        <f>N12*F12</f>
        <v>0</v>
      </c>
      <c r="AG12" s="556">
        <f>O12*F12</f>
        <v>0</v>
      </c>
      <c r="AH12" s="557">
        <f>P12*F12</f>
        <v>0</v>
      </c>
      <c r="AI12" s="558">
        <f>Q12*F12</f>
        <v>0</v>
      </c>
      <c r="AJ12" s="559">
        <f>R12*F12</f>
        <v>0</v>
      </c>
      <c r="AK12" s="560">
        <f>S12*F12</f>
        <v>0</v>
      </c>
      <c r="AL12" s="561">
        <f>T12*F12</f>
        <v>0</v>
      </c>
      <c r="AM12" s="562">
        <f>U12*F12</f>
        <v>0</v>
      </c>
      <c r="AN12" s="563">
        <f>V12*F12</f>
        <v>0</v>
      </c>
      <c r="AO12" s="551">
        <f>AB12*W12</f>
        <v>0</v>
      </c>
      <c r="AP12" s="293"/>
      <c r="AQ12" s="564"/>
      <c r="AR12" s="565">
        <f>F12*W12</f>
        <v>0</v>
      </c>
      <c r="AS12" s="564"/>
      <c r="AT12" s="564"/>
      <c r="AU12" s="564"/>
      <c r="AV12" s="564"/>
      <c r="AW12" s="564"/>
      <c r="AX12" s="122"/>
      <c r="AY12" s="93"/>
    </row>
    <row r="13" ht="54" customHeight="1">
      <c r="A13" s="452">
        <v>10</v>
      </c>
      <c r="B13" t="s" s="124">
        <v>733</v>
      </c>
      <c r="C13" s="537"/>
      <c r="D13" t="s" s="453">
        <v>734</v>
      </c>
      <c r="E13" t="s" s="453">
        <v>125</v>
      </c>
      <c r="F13" s="452">
        <v>1</v>
      </c>
      <c r="G13" t="s" s="152">
        <v>716</v>
      </c>
      <c r="H13" s="127">
        <v>15494.7916666667</v>
      </c>
      <c r="I13" s="128">
        <v>17044.2708333334</v>
      </c>
      <c r="J13" s="129">
        <f>I13/0.7</f>
        <v>24348.9583333334</v>
      </c>
      <c r="K13" s="538"/>
      <c r="L13" s="539"/>
      <c r="M13" s="540"/>
      <c r="N13" s="541"/>
      <c r="O13" s="542"/>
      <c r="P13" s="543"/>
      <c r="Q13" s="544"/>
      <c r="R13" s="545"/>
      <c r="S13" s="546"/>
      <c r="T13" s="547"/>
      <c r="U13" s="548"/>
      <c r="V13" s="549"/>
      <c r="W13" s="147">
        <f>SUM(K13:V13)</f>
        <v>0</v>
      </c>
      <c r="X13" s="147">
        <f>W13*F13</f>
        <v>0</v>
      </c>
      <c r="Y13" s="119">
        <f>H13*W13</f>
        <v>0</v>
      </c>
      <c r="Z13" s="566">
        <v>500</v>
      </c>
      <c r="AA13" s="551">
        <v>0.17</v>
      </c>
      <c r="AB13" s="551">
        <v>2.72</v>
      </c>
      <c r="AC13" s="552">
        <f>K13*F13</f>
        <v>0</v>
      </c>
      <c r="AD13" s="553">
        <f>L13*F13</f>
        <v>0</v>
      </c>
      <c r="AE13" s="554">
        <f>M13*F13</f>
        <v>0</v>
      </c>
      <c r="AF13" s="555">
        <f>N13*F13</f>
        <v>0</v>
      </c>
      <c r="AG13" s="556">
        <f>O13*F13</f>
        <v>0</v>
      </c>
      <c r="AH13" s="557">
        <f>P13*F13</f>
        <v>0</v>
      </c>
      <c r="AI13" s="558">
        <f>Q13*F13</f>
        <v>0</v>
      </c>
      <c r="AJ13" s="559">
        <f>R13*F13</f>
        <v>0</v>
      </c>
      <c r="AK13" s="560">
        <f>S13*F13</f>
        <v>0</v>
      </c>
      <c r="AL13" s="561">
        <f>T13*F13</f>
        <v>0</v>
      </c>
      <c r="AM13" s="562">
        <f>U13*F13</f>
        <v>0</v>
      </c>
      <c r="AN13" s="563">
        <f>V13*F13</f>
        <v>0</v>
      </c>
      <c r="AO13" s="551">
        <f>AB13*W13</f>
        <v>0</v>
      </c>
      <c r="AP13" s="293"/>
      <c r="AQ13" s="564"/>
      <c r="AR13" s="564"/>
      <c r="AS13" s="565">
        <f>F13*W13</f>
        <v>0</v>
      </c>
      <c r="AT13" s="564"/>
      <c r="AU13" s="564"/>
      <c r="AV13" s="564"/>
      <c r="AW13" s="564"/>
      <c r="AX13" s="122"/>
      <c r="AY13" s="93"/>
    </row>
    <row r="14" ht="59" customHeight="1">
      <c r="A14" s="452">
        <v>11</v>
      </c>
      <c r="B14" t="s" s="124">
        <v>735</v>
      </c>
      <c r="C14" s="537"/>
      <c r="D14" t="s" s="453">
        <v>736</v>
      </c>
      <c r="E14" t="s" s="453">
        <v>125</v>
      </c>
      <c r="F14" s="452">
        <v>2</v>
      </c>
      <c r="G14" t="s" s="152">
        <v>716</v>
      </c>
      <c r="H14" s="127">
        <v>34635.4166666667</v>
      </c>
      <c r="I14" s="128">
        <v>38098.9583333334</v>
      </c>
      <c r="J14" s="129">
        <f>I14/0.7</f>
        <v>54427.0833333334</v>
      </c>
      <c r="K14" s="538"/>
      <c r="L14" s="539"/>
      <c r="M14" s="540"/>
      <c r="N14" s="541"/>
      <c r="O14" s="542"/>
      <c r="P14" s="543"/>
      <c r="Q14" s="544"/>
      <c r="R14" s="545"/>
      <c r="S14" s="546"/>
      <c r="T14" s="547"/>
      <c r="U14" s="548"/>
      <c r="V14" s="549"/>
      <c r="W14" s="147">
        <f>SUM(K14:V14)</f>
        <v>0</v>
      </c>
      <c r="X14" s="147">
        <f>W14*F14</f>
        <v>0</v>
      </c>
      <c r="Y14" s="119">
        <f>H14*W14</f>
        <v>0</v>
      </c>
      <c r="Z14" s="566">
        <v>1100</v>
      </c>
      <c r="AA14" s="551">
        <v>0.4</v>
      </c>
      <c r="AB14" s="551">
        <v>6.4</v>
      </c>
      <c r="AC14" s="552">
        <f>K14*F14</f>
        <v>0</v>
      </c>
      <c r="AD14" s="553">
        <f>L14*F14</f>
        <v>0</v>
      </c>
      <c r="AE14" s="554">
        <f>M14*F14</f>
        <v>0</v>
      </c>
      <c r="AF14" s="555">
        <f>N14*F14</f>
        <v>0</v>
      </c>
      <c r="AG14" s="556">
        <f>O14*F14</f>
        <v>0</v>
      </c>
      <c r="AH14" s="557">
        <f>P14*F14</f>
        <v>0</v>
      </c>
      <c r="AI14" s="558">
        <f>Q14*F14</f>
        <v>0</v>
      </c>
      <c r="AJ14" s="559">
        <f>R14*F14</f>
        <v>0</v>
      </c>
      <c r="AK14" s="560">
        <f>S14*F14</f>
        <v>0</v>
      </c>
      <c r="AL14" s="561">
        <f>T14*F14</f>
        <v>0</v>
      </c>
      <c r="AM14" s="562">
        <f>U14*F14</f>
        <v>0</v>
      </c>
      <c r="AN14" s="563">
        <f>V14*F14</f>
        <v>0</v>
      </c>
      <c r="AO14" s="551">
        <f>AB14*W14</f>
        <v>0</v>
      </c>
      <c r="AP14" s="293"/>
      <c r="AQ14" s="564"/>
      <c r="AR14" s="564"/>
      <c r="AS14" s="565">
        <f>F14*W14</f>
        <v>0</v>
      </c>
      <c r="AT14" s="564"/>
      <c r="AU14" s="564"/>
      <c r="AV14" s="564"/>
      <c r="AW14" s="564"/>
      <c r="AX14" s="122"/>
      <c r="AY14" s="93"/>
    </row>
    <row r="15" ht="70" customHeight="1">
      <c r="A15" s="452">
        <v>12</v>
      </c>
      <c r="B15" t="s" s="124">
        <v>737</v>
      </c>
      <c r="C15" s="537"/>
      <c r="D15" t="s" s="453">
        <v>738</v>
      </c>
      <c r="E15" t="s" s="453">
        <v>528</v>
      </c>
      <c r="F15" s="452">
        <v>2</v>
      </c>
      <c r="G15" t="s" s="152">
        <v>716</v>
      </c>
      <c r="H15" s="127">
        <v>44661.4583333333</v>
      </c>
      <c r="I15" s="128">
        <v>49127.6041666666</v>
      </c>
      <c r="J15" s="129">
        <f>I15/0.7</f>
        <v>70182.2916666666</v>
      </c>
      <c r="K15" s="538"/>
      <c r="L15" s="539"/>
      <c r="M15" s="540"/>
      <c r="N15" s="541"/>
      <c r="O15" s="542"/>
      <c r="P15" s="543"/>
      <c r="Q15" s="544"/>
      <c r="R15" s="545"/>
      <c r="S15" s="546"/>
      <c r="T15" s="547"/>
      <c r="U15" s="548"/>
      <c r="V15" s="549"/>
      <c r="W15" s="147">
        <f>SUM(K15:V15)</f>
        <v>0</v>
      </c>
      <c r="X15" s="147">
        <f>W15*F15</f>
        <v>0</v>
      </c>
      <c r="Y15" s="119">
        <f>H15*W15</f>
        <v>0</v>
      </c>
      <c r="Z15" s="566">
        <v>1400</v>
      </c>
      <c r="AA15" s="551">
        <v>0.72</v>
      </c>
      <c r="AB15" s="551">
        <v>11.52</v>
      </c>
      <c r="AC15" s="552">
        <f>K15*F15</f>
        <v>0</v>
      </c>
      <c r="AD15" s="553">
        <f>L15*F15</f>
        <v>0</v>
      </c>
      <c r="AE15" s="554">
        <f>M15*F15</f>
        <v>0</v>
      </c>
      <c r="AF15" s="555">
        <f>N15*F15</f>
        <v>0</v>
      </c>
      <c r="AG15" s="556">
        <f>O15*F15</f>
        <v>0</v>
      </c>
      <c r="AH15" s="557">
        <f>P15*F15</f>
        <v>0</v>
      </c>
      <c r="AI15" s="558">
        <f>Q15*F15</f>
        <v>0</v>
      </c>
      <c r="AJ15" s="559">
        <f>R15*F15</f>
        <v>0</v>
      </c>
      <c r="AK15" s="560">
        <f>S15*F15</f>
        <v>0</v>
      </c>
      <c r="AL15" s="561">
        <f>T15*F15</f>
        <v>0</v>
      </c>
      <c r="AM15" s="562">
        <f>U15*F15</f>
        <v>0</v>
      </c>
      <c r="AN15" s="563">
        <f>V15*F15</f>
        <v>0</v>
      </c>
      <c r="AO15" s="551">
        <f>AB15*W15</f>
        <v>0</v>
      </c>
      <c r="AP15" s="293"/>
      <c r="AQ15" s="564"/>
      <c r="AR15" s="565">
        <f>F15*W15</f>
        <v>0</v>
      </c>
      <c r="AS15" s="564"/>
      <c r="AT15" s="564"/>
      <c r="AU15" s="564"/>
      <c r="AV15" s="564"/>
      <c r="AW15" s="564"/>
      <c r="AX15" s="122"/>
      <c r="AY15" s="93"/>
    </row>
    <row r="16" ht="55" customHeight="1">
      <c r="A16" s="452">
        <v>13</v>
      </c>
      <c r="B16" t="s" s="124">
        <v>739</v>
      </c>
      <c r="C16" s="537"/>
      <c r="D16" t="s" s="453">
        <v>740</v>
      </c>
      <c r="E16" t="s" s="453">
        <v>125</v>
      </c>
      <c r="F16" s="452">
        <v>2</v>
      </c>
      <c r="G16" t="s" s="152">
        <v>716</v>
      </c>
      <c r="H16" s="127">
        <v>32812.5</v>
      </c>
      <c r="I16" s="128">
        <v>36093.75</v>
      </c>
      <c r="J16" s="129">
        <f>I16/0.7</f>
        <v>51562.5</v>
      </c>
      <c r="K16" s="538"/>
      <c r="L16" s="539"/>
      <c r="M16" s="540"/>
      <c r="N16" s="541"/>
      <c r="O16" s="542"/>
      <c r="P16" s="543"/>
      <c r="Q16" s="544"/>
      <c r="R16" s="545"/>
      <c r="S16" s="546"/>
      <c r="T16" s="547"/>
      <c r="U16" s="548"/>
      <c r="V16" s="549"/>
      <c r="W16" s="147">
        <f>SUM(K16:V16)</f>
        <v>0</v>
      </c>
      <c r="X16" s="147">
        <f>W16*F16</f>
        <v>0</v>
      </c>
      <c r="Y16" s="119">
        <f>H16*W16</f>
        <v>0</v>
      </c>
      <c r="Z16" s="566">
        <v>1050</v>
      </c>
      <c r="AA16" s="551">
        <v>0.12</v>
      </c>
      <c r="AB16" s="551">
        <v>1.92</v>
      </c>
      <c r="AC16" s="552">
        <f>K16*F16</f>
        <v>0</v>
      </c>
      <c r="AD16" s="553">
        <f>L16*F16</f>
        <v>0</v>
      </c>
      <c r="AE16" s="554">
        <f>M16*F16</f>
        <v>0</v>
      </c>
      <c r="AF16" s="555">
        <f>N16*F16</f>
        <v>0</v>
      </c>
      <c r="AG16" s="556">
        <f>O16*F16</f>
        <v>0</v>
      </c>
      <c r="AH16" s="557">
        <f>P16*F16</f>
        <v>0</v>
      </c>
      <c r="AI16" s="558">
        <f>Q16*F16</f>
        <v>0</v>
      </c>
      <c r="AJ16" s="559">
        <f>R16*F16</f>
        <v>0</v>
      </c>
      <c r="AK16" s="560">
        <f>S16*F16</f>
        <v>0</v>
      </c>
      <c r="AL16" s="561">
        <f>T16*F16</f>
        <v>0</v>
      </c>
      <c r="AM16" s="562">
        <f>U16*F16</f>
        <v>0</v>
      </c>
      <c r="AN16" s="563">
        <f>V16*F16</f>
        <v>0</v>
      </c>
      <c r="AO16" s="551">
        <f>AB16*W16</f>
        <v>0</v>
      </c>
      <c r="AP16" s="293"/>
      <c r="AQ16" s="564"/>
      <c r="AR16" s="564"/>
      <c r="AS16" s="565">
        <f>F16*W16</f>
        <v>0</v>
      </c>
      <c r="AT16" s="564"/>
      <c r="AU16" s="564"/>
      <c r="AV16" s="564"/>
      <c r="AW16" s="564"/>
      <c r="AX16" s="122"/>
      <c r="AY16" s="93"/>
    </row>
    <row r="17" ht="70" customHeight="1">
      <c r="A17" s="452">
        <v>14</v>
      </c>
      <c r="B17" t="s" s="124">
        <v>741</v>
      </c>
      <c r="C17" s="537"/>
      <c r="D17" t="s" s="453">
        <v>742</v>
      </c>
      <c r="E17" t="s" s="453">
        <v>125</v>
      </c>
      <c r="F17" s="452">
        <v>2</v>
      </c>
      <c r="G17" t="s" s="152">
        <v>716</v>
      </c>
      <c r="H17" s="127">
        <v>34635.4166666667</v>
      </c>
      <c r="I17" s="128">
        <v>38098.9583333334</v>
      </c>
      <c r="J17" s="129">
        <f>I17/0.7</f>
        <v>54427.0833333334</v>
      </c>
      <c r="K17" s="538"/>
      <c r="L17" s="539"/>
      <c r="M17" s="540"/>
      <c r="N17" s="541"/>
      <c r="O17" s="542"/>
      <c r="P17" s="543"/>
      <c r="Q17" s="544"/>
      <c r="R17" s="545"/>
      <c r="S17" s="546"/>
      <c r="T17" s="547"/>
      <c r="U17" s="548"/>
      <c r="V17" s="549"/>
      <c r="W17" s="147">
        <f>SUM(K17:V17)</f>
        <v>0</v>
      </c>
      <c r="X17" s="147">
        <f>W17*F17</f>
        <v>0</v>
      </c>
      <c r="Y17" s="119">
        <f>H17*W17</f>
        <v>0</v>
      </c>
      <c r="Z17" s="566">
        <v>1100</v>
      </c>
      <c r="AA17" s="551">
        <v>0.24</v>
      </c>
      <c r="AB17" s="551">
        <v>3.84</v>
      </c>
      <c r="AC17" s="552">
        <f>K17*F17</f>
        <v>0</v>
      </c>
      <c r="AD17" s="553">
        <f>L17*F17</f>
        <v>0</v>
      </c>
      <c r="AE17" s="554">
        <f>M17*F17</f>
        <v>0</v>
      </c>
      <c r="AF17" s="555">
        <f>N17*F17</f>
        <v>0</v>
      </c>
      <c r="AG17" s="556">
        <f>O17*F17</f>
        <v>0</v>
      </c>
      <c r="AH17" s="557">
        <f>P17*F17</f>
        <v>0</v>
      </c>
      <c r="AI17" s="558">
        <f>Q17*F17</f>
        <v>0</v>
      </c>
      <c r="AJ17" s="559">
        <f>R17*F17</f>
        <v>0</v>
      </c>
      <c r="AK17" s="560">
        <f>S17*F17</f>
        <v>0</v>
      </c>
      <c r="AL17" s="561">
        <f>T17*F17</f>
        <v>0</v>
      </c>
      <c r="AM17" s="562">
        <f>U17*F17</f>
        <v>0</v>
      </c>
      <c r="AN17" s="563">
        <f>V17*F17</f>
        <v>0</v>
      </c>
      <c r="AO17" s="551">
        <f>AB17*W17</f>
        <v>0</v>
      </c>
      <c r="AP17" s="293"/>
      <c r="AQ17" s="564"/>
      <c r="AR17" s="564"/>
      <c r="AS17" s="565">
        <f>F17*W17</f>
        <v>0</v>
      </c>
      <c r="AT17" s="564"/>
      <c r="AU17" s="564"/>
      <c r="AV17" s="564"/>
      <c r="AW17" s="564"/>
      <c r="AX17" s="122"/>
      <c r="AY17" s="93"/>
    </row>
    <row r="18" ht="72" customHeight="1">
      <c r="A18" s="452">
        <v>15</v>
      </c>
      <c r="B18" t="s" s="124">
        <v>743</v>
      </c>
      <c r="C18" s="537"/>
      <c r="D18" t="s" s="453">
        <v>744</v>
      </c>
      <c r="E18" t="s" s="453">
        <v>125</v>
      </c>
      <c r="F18" s="452">
        <v>2</v>
      </c>
      <c r="G18" t="s" s="152">
        <v>716</v>
      </c>
      <c r="H18" s="127">
        <v>36458.3333333333</v>
      </c>
      <c r="I18" s="128">
        <v>40104.1666666666</v>
      </c>
      <c r="J18" s="129">
        <f>I18/0.7</f>
        <v>57291.6666666666</v>
      </c>
      <c r="K18" s="538"/>
      <c r="L18" s="539"/>
      <c r="M18" s="540"/>
      <c r="N18" s="541"/>
      <c r="O18" s="542"/>
      <c r="P18" s="543"/>
      <c r="Q18" s="544"/>
      <c r="R18" s="545"/>
      <c r="S18" s="546"/>
      <c r="T18" s="547"/>
      <c r="U18" s="548"/>
      <c r="V18" s="549"/>
      <c r="W18" s="147">
        <f>SUM(K18:V18)</f>
        <v>0</v>
      </c>
      <c r="X18" s="147">
        <f>W18*F18</f>
        <v>0</v>
      </c>
      <c r="Y18" s="119">
        <f>H18*W18</f>
        <v>0</v>
      </c>
      <c r="Z18" s="566">
        <v>1150</v>
      </c>
      <c r="AA18" s="551">
        <v>0.36</v>
      </c>
      <c r="AB18" s="551">
        <v>5.76</v>
      </c>
      <c r="AC18" s="552">
        <f>K18*F18</f>
        <v>0</v>
      </c>
      <c r="AD18" s="553">
        <f>L18*F18</f>
        <v>0</v>
      </c>
      <c r="AE18" s="554">
        <f>M18*F18</f>
        <v>0</v>
      </c>
      <c r="AF18" s="555">
        <f>N18*F18</f>
        <v>0</v>
      </c>
      <c r="AG18" s="556">
        <f>O18*F18</f>
        <v>0</v>
      </c>
      <c r="AH18" s="557">
        <f>P18*F18</f>
        <v>0</v>
      </c>
      <c r="AI18" s="558">
        <f>Q18*F18</f>
        <v>0</v>
      </c>
      <c r="AJ18" s="559">
        <f>R18*F18</f>
        <v>0</v>
      </c>
      <c r="AK18" s="560">
        <f>S18*F18</f>
        <v>0</v>
      </c>
      <c r="AL18" s="561">
        <f>T18*F18</f>
        <v>0</v>
      </c>
      <c r="AM18" s="562">
        <f>U18*F18</f>
        <v>0</v>
      </c>
      <c r="AN18" s="563">
        <f>V18*F18</f>
        <v>0</v>
      </c>
      <c r="AO18" s="551">
        <f>AB18*W18</f>
        <v>0</v>
      </c>
      <c r="AP18" s="293"/>
      <c r="AQ18" s="564"/>
      <c r="AR18" s="564"/>
      <c r="AS18" s="565">
        <f>F18*W18</f>
        <v>0</v>
      </c>
      <c r="AT18" s="564"/>
      <c r="AU18" s="564"/>
      <c r="AV18" s="564"/>
      <c r="AW18" s="564"/>
      <c r="AX18" s="122"/>
      <c r="AY18" s="93"/>
    </row>
    <row r="19" ht="86" customHeight="1">
      <c r="A19" s="452">
        <v>16</v>
      </c>
      <c r="B19" t="s" s="124">
        <v>745</v>
      </c>
      <c r="C19" s="537"/>
      <c r="D19" t="s" s="453">
        <v>746</v>
      </c>
      <c r="E19" t="s" s="453">
        <v>528</v>
      </c>
      <c r="F19" s="452">
        <v>2</v>
      </c>
      <c r="G19" t="s" s="152">
        <v>716</v>
      </c>
      <c r="H19" s="127">
        <v>41015.625</v>
      </c>
      <c r="I19" s="128">
        <v>45117.1875</v>
      </c>
      <c r="J19" s="129">
        <f>I19/0.7</f>
        <v>64453.125</v>
      </c>
      <c r="K19" s="538"/>
      <c r="L19" s="539"/>
      <c r="M19" s="540"/>
      <c r="N19" s="541"/>
      <c r="O19" s="542"/>
      <c r="P19" s="543"/>
      <c r="Q19" s="544"/>
      <c r="R19" s="545"/>
      <c r="S19" s="546"/>
      <c r="T19" s="547"/>
      <c r="U19" s="548"/>
      <c r="V19" s="549"/>
      <c r="W19" s="147">
        <f>SUM(K19:V19)</f>
        <v>0</v>
      </c>
      <c r="X19" s="147">
        <f>W19*F19</f>
        <v>0</v>
      </c>
      <c r="Y19" s="119">
        <f>H19*W19</f>
        <v>0</v>
      </c>
      <c r="Z19" s="566">
        <v>1300</v>
      </c>
      <c r="AA19" s="551">
        <v>0.66</v>
      </c>
      <c r="AB19" s="551">
        <v>10.56</v>
      </c>
      <c r="AC19" s="552">
        <f>K19*F19</f>
        <v>0</v>
      </c>
      <c r="AD19" s="553">
        <f>L19*F19</f>
        <v>0</v>
      </c>
      <c r="AE19" s="554">
        <f>M19*F19</f>
        <v>0</v>
      </c>
      <c r="AF19" s="555">
        <f>N19*F19</f>
        <v>0</v>
      </c>
      <c r="AG19" s="556">
        <f>O19*F19</f>
        <v>0</v>
      </c>
      <c r="AH19" s="557">
        <f>P19*F19</f>
        <v>0</v>
      </c>
      <c r="AI19" s="558">
        <f>Q19*F19</f>
        <v>0</v>
      </c>
      <c r="AJ19" s="559">
        <f>R19*F19</f>
        <v>0</v>
      </c>
      <c r="AK19" s="560">
        <f>S19*F19</f>
        <v>0</v>
      </c>
      <c r="AL19" s="561">
        <f>T19*F19</f>
        <v>0</v>
      </c>
      <c r="AM19" s="562">
        <f>U19*F19</f>
        <v>0</v>
      </c>
      <c r="AN19" s="563">
        <f>V19*F19</f>
        <v>0</v>
      </c>
      <c r="AO19" s="551">
        <f>AB19*W19</f>
        <v>0</v>
      </c>
      <c r="AP19" s="293"/>
      <c r="AQ19" s="564"/>
      <c r="AR19" s="565">
        <f>F19*W19</f>
        <v>0</v>
      </c>
      <c r="AS19" s="564"/>
      <c r="AT19" s="564"/>
      <c r="AU19" s="564"/>
      <c r="AV19" s="564"/>
      <c r="AW19" s="564"/>
      <c r="AX19" s="122"/>
      <c r="AY19" s="93"/>
    </row>
    <row r="20" ht="77" customHeight="1">
      <c r="A20" s="452">
        <v>17</v>
      </c>
      <c r="B20" t="s" s="124">
        <v>747</v>
      </c>
      <c r="C20" s="537"/>
      <c r="D20" t="s" s="453">
        <v>748</v>
      </c>
      <c r="E20" t="s" s="453">
        <v>125</v>
      </c>
      <c r="F20" s="452">
        <v>2</v>
      </c>
      <c r="G20" t="s" s="152">
        <v>716</v>
      </c>
      <c r="H20" s="127">
        <v>58333.3333333333</v>
      </c>
      <c r="I20" s="128">
        <v>64166.6666666666</v>
      </c>
      <c r="J20" s="129">
        <f>I20/0.7</f>
        <v>91666.6666666666</v>
      </c>
      <c r="K20" s="538"/>
      <c r="L20" s="539"/>
      <c r="M20" s="540"/>
      <c r="N20" s="541"/>
      <c r="O20" s="542"/>
      <c r="P20" s="543"/>
      <c r="Q20" s="544"/>
      <c r="R20" s="545"/>
      <c r="S20" s="546"/>
      <c r="T20" s="547"/>
      <c r="U20" s="548"/>
      <c r="V20" s="549"/>
      <c r="W20" s="147">
        <f>SUM(K20:V20)</f>
        <v>0</v>
      </c>
      <c r="X20" s="147">
        <f>W20*F20</f>
        <v>0</v>
      </c>
      <c r="Y20" s="119">
        <f>H20*W20</f>
        <v>0</v>
      </c>
      <c r="Z20" s="566">
        <v>1850</v>
      </c>
      <c r="AA20" s="551">
        <v>1.4</v>
      </c>
      <c r="AB20" s="551">
        <v>22.4</v>
      </c>
      <c r="AC20" s="552">
        <f>K20*F20</f>
        <v>0</v>
      </c>
      <c r="AD20" s="553">
        <f>L20*F20</f>
        <v>0</v>
      </c>
      <c r="AE20" s="554">
        <f>M20*F20</f>
        <v>0</v>
      </c>
      <c r="AF20" s="555">
        <f>N20*F20</f>
        <v>0</v>
      </c>
      <c r="AG20" s="556">
        <f>O20*F20</f>
        <v>0</v>
      </c>
      <c r="AH20" s="557">
        <f>P20*F20</f>
        <v>0</v>
      </c>
      <c r="AI20" s="558">
        <f>Q20*F20</f>
        <v>0</v>
      </c>
      <c r="AJ20" s="559">
        <f>R20*F20</f>
        <v>0</v>
      </c>
      <c r="AK20" s="560">
        <f>S20*F20</f>
        <v>0</v>
      </c>
      <c r="AL20" s="561">
        <f>T20*F20</f>
        <v>0</v>
      </c>
      <c r="AM20" s="562">
        <f>U20*F20</f>
        <v>0</v>
      </c>
      <c r="AN20" s="563">
        <f>V20*F20</f>
        <v>0</v>
      </c>
      <c r="AO20" s="551">
        <f>AB20*W20</f>
        <v>0</v>
      </c>
      <c r="AP20" s="293"/>
      <c r="AQ20" s="564"/>
      <c r="AR20" s="564"/>
      <c r="AS20" s="565">
        <f>F20*W20</f>
        <v>0</v>
      </c>
      <c r="AT20" s="564"/>
      <c r="AU20" s="564"/>
      <c r="AV20" s="564"/>
      <c r="AW20" s="564"/>
      <c r="AX20" s="122"/>
      <c r="AY20" s="93"/>
    </row>
    <row r="21" ht="66" customHeight="1">
      <c r="A21" s="452">
        <v>18</v>
      </c>
      <c r="B21" t="s" s="124">
        <v>749</v>
      </c>
      <c r="C21" s="537"/>
      <c r="D21" t="s" s="453">
        <v>750</v>
      </c>
      <c r="E21" t="s" s="453">
        <v>528</v>
      </c>
      <c r="F21" s="452">
        <v>2</v>
      </c>
      <c r="G21" t="s" s="152">
        <v>716</v>
      </c>
      <c r="H21" s="127">
        <v>61979.1666666667</v>
      </c>
      <c r="I21" s="128">
        <v>68177.0833333334</v>
      </c>
      <c r="J21" s="129">
        <f>I21/0.7</f>
        <v>97395.8333333334</v>
      </c>
      <c r="K21" s="538"/>
      <c r="L21" s="539"/>
      <c r="M21" s="540"/>
      <c r="N21" s="541"/>
      <c r="O21" s="542"/>
      <c r="P21" s="543"/>
      <c r="Q21" s="544"/>
      <c r="R21" s="545"/>
      <c r="S21" s="546"/>
      <c r="T21" s="547"/>
      <c r="U21" s="548"/>
      <c r="V21" s="549"/>
      <c r="W21" s="147">
        <f>SUM(K21:V21)</f>
        <v>0</v>
      </c>
      <c r="X21" s="147">
        <f>W21*F21</f>
        <v>0</v>
      </c>
      <c r="Y21" s="119">
        <f>H21*W21</f>
        <v>0</v>
      </c>
      <c r="Z21" s="566">
        <v>1975</v>
      </c>
      <c r="AA21" s="551">
        <v>1.5</v>
      </c>
      <c r="AB21" s="551">
        <v>24</v>
      </c>
      <c r="AC21" s="552">
        <f>K21*F21</f>
        <v>0</v>
      </c>
      <c r="AD21" s="553">
        <f>L21*F21</f>
        <v>0</v>
      </c>
      <c r="AE21" s="554">
        <f>M21*F21</f>
        <v>0</v>
      </c>
      <c r="AF21" s="555">
        <f>N21*F21</f>
        <v>0</v>
      </c>
      <c r="AG21" s="556">
        <f>O21*F21</f>
        <v>0</v>
      </c>
      <c r="AH21" s="557">
        <f>P21*F21</f>
        <v>0</v>
      </c>
      <c r="AI21" s="558">
        <f>Q21*F21</f>
        <v>0</v>
      </c>
      <c r="AJ21" s="559">
        <f>R21*F21</f>
        <v>0</v>
      </c>
      <c r="AK21" s="560">
        <f>S21*F21</f>
        <v>0</v>
      </c>
      <c r="AL21" s="561">
        <f>T21*F21</f>
        <v>0</v>
      </c>
      <c r="AM21" s="562">
        <f>U21*F21</f>
        <v>0</v>
      </c>
      <c r="AN21" s="563">
        <f>V21*F21</f>
        <v>0</v>
      </c>
      <c r="AO21" s="551">
        <f>AB21*W21</f>
        <v>0</v>
      </c>
      <c r="AP21" s="293"/>
      <c r="AQ21" s="564"/>
      <c r="AR21" s="565">
        <f>F21*W21</f>
        <v>0</v>
      </c>
      <c r="AS21" s="564"/>
      <c r="AT21" s="564"/>
      <c r="AU21" s="564"/>
      <c r="AV21" s="564"/>
      <c r="AW21" s="564"/>
      <c r="AX21" s="122"/>
      <c r="AY21" s="93"/>
    </row>
    <row r="22" ht="75" customHeight="1">
      <c r="A22" s="452">
        <v>19</v>
      </c>
      <c r="B22" t="s" s="124">
        <v>751</v>
      </c>
      <c r="C22" s="537"/>
      <c r="D22" t="s" s="453">
        <v>752</v>
      </c>
      <c r="E22" t="s" s="453">
        <v>528</v>
      </c>
      <c r="F22" s="452">
        <v>2</v>
      </c>
      <c r="G22" t="s" s="152">
        <v>716</v>
      </c>
      <c r="H22" s="127">
        <v>58333.3333333333</v>
      </c>
      <c r="I22" s="128">
        <v>64166.6666666666</v>
      </c>
      <c r="J22" s="129">
        <f>I22/0.7</f>
        <v>91666.6666666666</v>
      </c>
      <c r="K22" s="538"/>
      <c r="L22" s="539"/>
      <c r="M22" s="540"/>
      <c r="N22" s="541"/>
      <c r="O22" s="542"/>
      <c r="P22" s="543"/>
      <c r="Q22" s="544"/>
      <c r="R22" s="545"/>
      <c r="S22" s="546"/>
      <c r="T22" s="547"/>
      <c r="U22" s="548"/>
      <c r="V22" s="549"/>
      <c r="W22" s="147">
        <f>SUM(K22:V22)</f>
        <v>0</v>
      </c>
      <c r="X22" s="147">
        <f>W22*F22</f>
        <v>0</v>
      </c>
      <c r="Y22" s="119">
        <f>H22*W22</f>
        <v>0</v>
      </c>
      <c r="Z22" s="566">
        <v>1825</v>
      </c>
      <c r="AA22" s="551">
        <v>1.32</v>
      </c>
      <c r="AB22" s="551">
        <v>21.12</v>
      </c>
      <c r="AC22" s="552">
        <f>K22*F22</f>
        <v>0</v>
      </c>
      <c r="AD22" s="553">
        <f>L22*F22</f>
        <v>0</v>
      </c>
      <c r="AE22" s="554">
        <f>M22*F22</f>
        <v>0</v>
      </c>
      <c r="AF22" s="555">
        <f>N22*F22</f>
        <v>0</v>
      </c>
      <c r="AG22" s="556">
        <f>O22*F22</f>
        <v>0</v>
      </c>
      <c r="AH22" s="557">
        <f>P22*F22</f>
        <v>0</v>
      </c>
      <c r="AI22" s="558">
        <f>Q22*F22</f>
        <v>0</v>
      </c>
      <c r="AJ22" s="559">
        <f>R22*F22</f>
        <v>0</v>
      </c>
      <c r="AK22" s="560">
        <f>S22*F22</f>
        <v>0</v>
      </c>
      <c r="AL22" s="561">
        <f>T22*F22</f>
        <v>0</v>
      </c>
      <c r="AM22" s="562">
        <f>U22*F22</f>
        <v>0</v>
      </c>
      <c r="AN22" s="563">
        <f>V22*F22</f>
        <v>0</v>
      </c>
      <c r="AO22" s="551">
        <f>AB22*W22</f>
        <v>0</v>
      </c>
      <c r="AP22" s="293"/>
      <c r="AQ22" s="564"/>
      <c r="AR22" s="565">
        <f>F22*W22</f>
        <v>0</v>
      </c>
      <c r="AS22" s="564"/>
      <c r="AT22" s="564"/>
      <c r="AU22" s="564"/>
      <c r="AV22" s="564"/>
      <c r="AW22" s="564"/>
      <c r="AX22" s="122"/>
      <c r="AY22" s="93"/>
    </row>
    <row r="23" ht="64" customHeight="1">
      <c r="A23" s="452">
        <v>20</v>
      </c>
      <c r="B23" t="s" s="124">
        <v>753</v>
      </c>
      <c r="C23" s="537"/>
      <c r="D23" t="s" s="453">
        <v>754</v>
      </c>
      <c r="E23" t="s" s="453">
        <v>528</v>
      </c>
      <c r="F23" s="452">
        <v>2</v>
      </c>
      <c r="G23" t="s" s="152">
        <v>716</v>
      </c>
      <c r="H23" s="127">
        <v>120312.5</v>
      </c>
      <c r="I23" s="128">
        <v>132343.75</v>
      </c>
      <c r="J23" s="129">
        <f>I23/0.7</f>
        <v>189062.5</v>
      </c>
      <c r="K23" s="538"/>
      <c r="L23" s="539"/>
      <c r="M23" s="540"/>
      <c r="N23" s="541"/>
      <c r="O23" s="542"/>
      <c r="P23" s="543"/>
      <c r="Q23" s="544"/>
      <c r="R23" s="545"/>
      <c r="S23" s="546"/>
      <c r="T23" s="547"/>
      <c r="U23" s="548"/>
      <c r="V23" s="549"/>
      <c r="W23" s="147">
        <f>SUM(K23:V23)</f>
        <v>0</v>
      </c>
      <c r="X23" s="147">
        <f>W23*F23</f>
        <v>0</v>
      </c>
      <c r="Y23" s="119">
        <f>H23*W23</f>
        <v>0</v>
      </c>
      <c r="Z23" s="566">
        <v>3825</v>
      </c>
      <c r="AA23" s="551">
        <v>3</v>
      </c>
      <c r="AB23" s="551">
        <v>48</v>
      </c>
      <c r="AC23" s="552">
        <f>K23*F23</f>
        <v>0</v>
      </c>
      <c r="AD23" s="553">
        <f>L23*F23</f>
        <v>0</v>
      </c>
      <c r="AE23" s="554">
        <f>M23*F23</f>
        <v>0</v>
      </c>
      <c r="AF23" s="555">
        <f>N23*F23</f>
        <v>0</v>
      </c>
      <c r="AG23" s="556">
        <f>O23*F23</f>
        <v>0</v>
      </c>
      <c r="AH23" s="557">
        <f>P23*F23</f>
        <v>0</v>
      </c>
      <c r="AI23" s="558">
        <f>Q23*F23</f>
        <v>0</v>
      </c>
      <c r="AJ23" s="559">
        <f>R23*F23</f>
        <v>0</v>
      </c>
      <c r="AK23" s="560">
        <f>S23*F23</f>
        <v>0</v>
      </c>
      <c r="AL23" s="561">
        <f>T23*F23</f>
        <v>0</v>
      </c>
      <c r="AM23" s="562">
        <f>U23*F23</f>
        <v>0</v>
      </c>
      <c r="AN23" s="563">
        <f>V23*F23</f>
        <v>0</v>
      </c>
      <c r="AO23" s="551">
        <f>AB23*W23</f>
        <v>0</v>
      </c>
      <c r="AP23" s="293"/>
      <c r="AQ23" s="564"/>
      <c r="AR23" s="565">
        <f>F23*W23</f>
        <v>0</v>
      </c>
      <c r="AS23" s="564"/>
      <c r="AT23" s="564"/>
      <c r="AU23" s="564"/>
      <c r="AV23" s="564"/>
      <c r="AW23" s="564"/>
      <c r="AX23" s="122"/>
      <c r="AY23" s="93"/>
    </row>
    <row r="24" ht="81" customHeight="1">
      <c r="A24" s="452">
        <v>21</v>
      </c>
      <c r="B24" t="s" s="124">
        <v>755</v>
      </c>
      <c r="C24" s="537"/>
      <c r="D24" t="s" s="453">
        <v>756</v>
      </c>
      <c r="E24" t="s" s="453">
        <v>528</v>
      </c>
      <c r="F24" s="452">
        <v>2</v>
      </c>
      <c r="G24" t="s" s="152">
        <v>716</v>
      </c>
      <c r="H24" s="127">
        <v>127604.166666667</v>
      </c>
      <c r="I24" s="128">
        <v>140364.583333334</v>
      </c>
      <c r="J24" s="129">
        <f>I24/0.7</f>
        <v>200520.833333334</v>
      </c>
      <c r="K24" s="538"/>
      <c r="L24" s="539"/>
      <c r="M24" s="540"/>
      <c r="N24" s="541"/>
      <c r="O24" s="542"/>
      <c r="P24" s="543"/>
      <c r="Q24" s="544"/>
      <c r="R24" s="545"/>
      <c r="S24" s="546"/>
      <c r="T24" s="547"/>
      <c r="U24" s="548"/>
      <c r="V24" s="549"/>
      <c r="W24" s="147">
        <f>SUM(K24:V24)</f>
        <v>0</v>
      </c>
      <c r="X24" s="147">
        <f>W24*F24</f>
        <v>0</v>
      </c>
      <c r="Y24" s="119">
        <f>H24*W24</f>
        <v>0</v>
      </c>
      <c r="Z24" s="566">
        <v>4150</v>
      </c>
      <c r="AA24" s="551">
        <v>3.26</v>
      </c>
      <c r="AB24" s="551">
        <v>52.16</v>
      </c>
      <c r="AC24" s="552">
        <f>K24*F24</f>
        <v>0</v>
      </c>
      <c r="AD24" s="553">
        <f>L24*F24</f>
        <v>0</v>
      </c>
      <c r="AE24" s="554">
        <f>M24*F24</f>
        <v>0</v>
      </c>
      <c r="AF24" s="555">
        <f>N24*F24</f>
        <v>0</v>
      </c>
      <c r="AG24" s="556">
        <f>O24*F24</f>
        <v>0</v>
      </c>
      <c r="AH24" s="557">
        <f>P24*F24</f>
        <v>0</v>
      </c>
      <c r="AI24" s="558">
        <f>Q24*F24</f>
        <v>0</v>
      </c>
      <c r="AJ24" s="559">
        <f>R24*F24</f>
        <v>0</v>
      </c>
      <c r="AK24" s="560">
        <f>S24*F24</f>
        <v>0</v>
      </c>
      <c r="AL24" s="561">
        <f>T24*F24</f>
        <v>0</v>
      </c>
      <c r="AM24" s="562">
        <f>U24*F24</f>
        <v>0</v>
      </c>
      <c r="AN24" s="563">
        <f>V24*F24</f>
        <v>0</v>
      </c>
      <c r="AO24" s="551">
        <f>AB24*W24</f>
        <v>0</v>
      </c>
      <c r="AP24" s="293"/>
      <c r="AQ24" s="564"/>
      <c r="AR24" s="565">
        <f>F24*W24</f>
        <v>0</v>
      </c>
      <c r="AS24" s="564"/>
      <c r="AT24" s="564"/>
      <c r="AU24" s="564"/>
      <c r="AV24" s="564"/>
      <c r="AW24" s="564"/>
      <c r="AX24" s="122"/>
      <c r="AY24" s="93"/>
    </row>
    <row r="25" ht="67" customHeight="1">
      <c r="A25" s="452">
        <v>22</v>
      </c>
      <c r="B25" t="s" s="124">
        <v>757</v>
      </c>
      <c r="C25" s="537"/>
      <c r="D25" t="s" s="453">
        <v>758</v>
      </c>
      <c r="E25" t="s" s="453">
        <v>528</v>
      </c>
      <c r="F25" s="452">
        <v>2</v>
      </c>
      <c r="G25" t="s" s="152">
        <v>716</v>
      </c>
      <c r="H25" s="127">
        <v>116666.666666667</v>
      </c>
      <c r="I25" s="128">
        <v>128333.333333334</v>
      </c>
      <c r="J25" s="129">
        <f>I25/0.7</f>
        <v>183333.333333334</v>
      </c>
      <c r="K25" s="538"/>
      <c r="L25" s="539"/>
      <c r="M25" s="540"/>
      <c r="N25" s="541"/>
      <c r="O25" s="542"/>
      <c r="P25" s="543"/>
      <c r="Q25" s="544"/>
      <c r="R25" s="545"/>
      <c r="S25" s="546"/>
      <c r="T25" s="547"/>
      <c r="U25" s="548"/>
      <c r="V25" s="549"/>
      <c r="W25" s="147">
        <f>SUM(K25:V25)</f>
        <v>0</v>
      </c>
      <c r="X25" s="147">
        <f>W25*F25</f>
        <v>0</v>
      </c>
      <c r="Y25" s="119">
        <f>H25*W25</f>
        <v>0</v>
      </c>
      <c r="Z25" s="566">
        <v>3690</v>
      </c>
      <c r="AA25" s="551">
        <v>2.9</v>
      </c>
      <c r="AB25" s="551">
        <v>46.4</v>
      </c>
      <c r="AC25" s="552">
        <f>K25*F25</f>
        <v>0</v>
      </c>
      <c r="AD25" s="553">
        <f>L25*F25</f>
        <v>0</v>
      </c>
      <c r="AE25" s="554">
        <f>M25*F25</f>
        <v>0</v>
      </c>
      <c r="AF25" s="555">
        <f>N25*F25</f>
        <v>0</v>
      </c>
      <c r="AG25" s="556">
        <f>O25*F25</f>
        <v>0</v>
      </c>
      <c r="AH25" s="557">
        <f>P25*F25</f>
        <v>0</v>
      </c>
      <c r="AI25" s="558">
        <f>Q25*F25</f>
        <v>0</v>
      </c>
      <c r="AJ25" s="559">
        <f>R25*F25</f>
        <v>0</v>
      </c>
      <c r="AK25" s="560">
        <f>S25*F25</f>
        <v>0</v>
      </c>
      <c r="AL25" s="561">
        <f>T25*F25</f>
        <v>0</v>
      </c>
      <c r="AM25" s="562">
        <f>U25*F25</f>
        <v>0</v>
      </c>
      <c r="AN25" s="563">
        <f>V25*F25</f>
        <v>0</v>
      </c>
      <c r="AO25" s="551">
        <f>AB25*W25</f>
        <v>0</v>
      </c>
      <c r="AP25" s="293"/>
      <c r="AQ25" s="564"/>
      <c r="AR25" s="565">
        <f>F25*W25</f>
        <v>0</v>
      </c>
      <c r="AS25" s="564"/>
      <c r="AT25" s="564"/>
      <c r="AU25" s="564"/>
      <c r="AV25" s="564"/>
      <c r="AW25" s="564"/>
      <c r="AX25" s="122"/>
      <c r="AY25" s="93"/>
    </row>
    <row r="26" ht="47" customHeight="1">
      <c r="A26" s="452">
        <v>23</v>
      </c>
      <c r="B26" t="s" s="124">
        <v>759</v>
      </c>
      <c r="C26" s="537"/>
      <c r="D26" t="s" s="453">
        <v>760</v>
      </c>
      <c r="E26" t="s" s="453">
        <v>528</v>
      </c>
      <c r="F26" s="452">
        <v>2</v>
      </c>
      <c r="G26" t="s" s="152">
        <v>716</v>
      </c>
      <c r="H26" s="127">
        <v>52864.5833333333</v>
      </c>
      <c r="I26" s="128">
        <v>58151.0416666666</v>
      </c>
      <c r="J26" s="129">
        <f>I26/0.7</f>
        <v>83072.9166666666</v>
      </c>
      <c r="K26" s="538"/>
      <c r="L26" s="539"/>
      <c r="M26" s="540"/>
      <c r="N26" s="541"/>
      <c r="O26" s="542"/>
      <c r="P26" s="543"/>
      <c r="Q26" s="544"/>
      <c r="R26" s="545"/>
      <c r="S26" s="546"/>
      <c r="T26" s="547"/>
      <c r="U26" s="548"/>
      <c r="V26" s="549"/>
      <c r="W26" s="147">
        <f>SUM(K26:V26)</f>
        <v>0</v>
      </c>
      <c r="X26" s="147">
        <f>W26*F26</f>
        <v>0</v>
      </c>
      <c r="Y26" s="119">
        <f>H26*W26</f>
        <v>0</v>
      </c>
      <c r="Z26" s="566">
        <v>1705</v>
      </c>
      <c r="AA26" s="551">
        <v>1.24</v>
      </c>
      <c r="AB26" s="551">
        <v>19.84</v>
      </c>
      <c r="AC26" s="552">
        <f>K26*F26</f>
        <v>0</v>
      </c>
      <c r="AD26" s="553">
        <f>L26*F26</f>
        <v>0</v>
      </c>
      <c r="AE26" s="554">
        <f>M26*F26</f>
        <v>0</v>
      </c>
      <c r="AF26" s="555">
        <f>N26*F26</f>
        <v>0</v>
      </c>
      <c r="AG26" s="556">
        <f>O26*F26</f>
        <v>0</v>
      </c>
      <c r="AH26" s="557">
        <f>P26*F26</f>
        <v>0</v>
      </c>
      <c r="AI26" s="558">
        <f>Q26*F26</f>
        <v>0</v>
      </c>
      <c r="AJ26" s="559">
        <f>R26*F26</f>
        <v>0</v>
      </c>
      <c r="AK26" s="560">
        <f>S26*F26</f>
        <v>0</v>
      </c>
      <c r="AL26" s="561">
        <f>T26*F26</f>
        <v>0</v>
      </c>
      <c r="AM26" s="562">
        <f>U26*F26</f>
        <v>0</v>
      </c>
      <c r="AN26" s="563">
        <f>V26*F26</f>
        <v>0</v>
      </c>
      <c r="AO26" s="551">
        <f>AB26*W26</f>
        <v>0</v>
      </c>
      <c r="AP26" s="293"/>
      <c r="AQ26" s="564"/>
      <c r="AR26" s="565">
        <f>F26*W26</f>
        <v>0</v>
      </c>
      <c r="AS26" s="564"/>
      <c r="AT26" s="564"/>
      <c r="AU26" s="564"/>
      <c r="AV26" s="564"/>
      <c r="AW26" s="564"/>
      <c r="AX26" s="122"/>
      <c r="AY26" s="93"/>
    </row>
    <row r="27" ht="47" customHeight="1">
      <c r="A27" s="452">
        <v>24</v>
      </c>
      <c r="B27" t="s" s="124">
        <v>761</v>
      </c>
      <c r="C27" s="537"/>
      <c r="D27" t="s" s="453">
        <v>762</v>
      </c>
      <c r="E27" t="s" s="453">
        <v>528</v>
      </c>
      <c r="F27" s="452">
        <v>2</v>
      </c>
      <c r="G27" t="s" s="152">
        <v>716</v>
      </c>
      <c r="H27" s="127">
        <v>54687.5</v>
      </c>
      <c r="I27" s="128">
        <v>60156.25</v>
      </c>
      <c r="J27" s="129">
        <f>I27/0.7</f>
        <v>85937.5</v>
      </c>
      <c r="K27" s="538"/>
      <c r="L27" s="539"/>
      <c r="M27" s="540"/>
      <c r="N27" s="541"/>
      <c r="O27" s="542"/>
      <c r="P27" s="543"/>
      <c r="Q27" s="544"/>
      <c r="R27" s="545"/>
      <c r="S27" s="546"/>
      <c r="T27" s="547"/>
      <c r="U27" s="548"/>
      <c r="V27" s="549"/>
      <c r="W27" s="147">
        <f>SUM(K27:V27)</f>
        <v>0</v>
      </c>
      <c r="X27" s="147">
        <f>W27*F27</f>
        <v>0</v>
      </c>
      <c r="Y27" s="119">
        <f>H27*W27</f>
        <v>0</v>
      </c>
      <c r="Z27" s="566">
        <v>1760</v>
      </c>
      <c r="AA27" s="551">
        <v>1.28</v>
      </c>
      <c r="AB27" s="551">
        <v>20.48</v>
      </c>
      <c r="AC27" s="552">
        <f>K27*F27</f>
        <v>0</v>
      </c>
      <c r="AD27" s="553">
        <f>L27*F27</f>
        <v>0</v>
      </c>
      <c r="AE27" s="554">
        <f>M27*F27</f>
        <v>0</v>
      </c>
      <c r="AF27" s="555">
        <f>N27*F27</f>
        <v>0</v>
      </c>
      <c r="AG27" s="556">
        <f>O27*F27</f>
        <v>0</v>
      </c>
      <c r="AH27" s="557">
        <f>P27*F27</f>
        <v>0</v>
      </c>
      <c r="AI27" s="558">
        <f>Q27*F27</f>
        <v>0</v>
      </c>
      <c r="AJ27" s="559">
        <f>R27*F27</f>
        <v>0</v>
      </c>
      <c r="AK27" s="560">
        <f>S27*F27</f>
        <v>0</v>
      </c>
      <c r="AL27" s="561">
        <f>T27*F27</f>
        <v>0</v>
      </c>
      <c r="AM27" s="562">
        <f>U27*F27</f>
        <v>0</v>
      </c>
      <c r="AN27" s="563">
        <f>V27*F27</f>
        <v>0</v>
      </c>
      <c r="AO27" s="551">
        <f>AB27*W27</f>
        <v>0</v>
      </c>
      <c r="AP27" s="293"/>
      <c r="AQ27" s="564"/>
      <c r="AR27" s="565">
        <f>F27*W27</f>
        <v>0</v>
      </c>
      <c r="AS27" s="564"/>
      <c r="AT27" s="564"/>
      <c r="AU27" s="564"/>
      <c r="AV27" s="564"/>
      <c r="AW27" s="564"/>
      <c r="AX27" s="122"/>
      <c r="AY27" s="93"/>
    </row>
    <row r="28" ht="47" customHeight="1">
      <c r="A28" s="452">
        <v>25</v>
      </c>
      <c r="B28" t="s" s="124">
        <v>763</v>
      </c>
      <c r="C28" s="537"/>
      <c r="D28" t="s" s="453">
        <v>764</v>
      </c>
      <c r="E28" t="s" s="453">
        <v>528</v>
      </c>
      <c r="F28" s="452">
        <v>2</v>
      </c>
      <c r="G28" t="s" s="152">
        <v>716</v>
      </c>
      <c r="H28" s="127">
        <v>49218.75</v>
      </c>
      <c r="I28" s="128">
        <v>54140.625</v>
      </c>
      <c r="J28" s="129">
        <f>I28/0.7</f>
        <v>77343.75</v>
      </c>
      <c r="K28" s="538"/>
      <c r="L28" s="539"/>
      <c r="M28" s="540"/>
      <c r="N28" s="541"/>
      <c r="O28" s="542"/>
      <c r="P28" s="543"/>
      <c r="Q28" s="544"/>
      <c r="R28" s="545"/>
      <c r="S28" s="546"/>
      <c r="T28" s="547"/>
      <c r="U28" s="548"/>
      <c r="V28" s="549"/>
      <c r="W28" s="147">
        <f>SUM(K28:V28)</f>
        <v>0</v>
      </c>
      <c r="X28" s="147">
        <f>W28*F28</f>
        <v>0</v>
      </c>
      <c r="Y28" s="119">
        <f>H28*W28</f>
        <v>0</v>
      </c>
      <c r="Z28" s="566">
        <v>1550</v>
      </c>
      <c r="AA28" s="551">
        <v>1.12</v>
      </c>
      <c r="AB28" s="551">
        <v>17.92</v>
      </c>
      <c r="AC28" s="552">
        <f>K28*F28</f>
        <v>0</v>
      </c>
      <c r="AD28" s="553">
        <f>L28*F28</f>
        <v>0</v>
      </c>
      <c r="AE28" s="554">
        <f>M28*F28</f>
        <v>0</v>
      </c>
      <c r="AF28" s="555">
        <f>N28*F28</f>
        <v>0</v>
      </c>
      <c r="AG28" s="556">
        <f>O28*F28</f>
        <v>0</v>
      </c>
      <c r="AH28" s="557">
        <f>P28*F28</f>
        <v>0</v>
      </c>
      <c r="AI28" s="558">
        <f>Q28*F28</f>
        <v>0</v>
      </c>
      <c r="AJ28" s="559">
        <f>R28*F28</f>
        <v>0</v>
      </c>
      <c r="AK28" s="560">
        <f>S28*F28</f>
        <v>0</v>
      </c>
      <c r="AL28" s="561">
        <f>T28*F28</f>
        <v>0</v>
      </c>
      <c r="AM28" s="562">
        <f>U28*F28</f>
        <v>0</v>
      </c>
      <c r="AN28" s="563">
        <f>V28*F28</f>
        <v>0</v>
      </c>
      <c r="AO28" s="551">
        <f>AB28*W28</f>
        <v>0</v>
      </c>
      <c r="AP28" s="293"/>
      <c r="AQ28" s="564"/>
      <c r="AR28" s="565">
        <f>F28*W28</f>
        <v>0</v>
      </c>
      <c r="AS28" s="564"/>
      <c r="AT28" s="564"/>
      <c r="AU28" s="564"/>
      <c r="AV28" s="564"/>
      <c r="AW28" s="564"/>
      <c r="AX28" s="122"/>
      <c r="AY28" s="93"/>
    </row>
    <row r="29" ht="45" customHeight="1">
      <c r="A29" s="452">
        <v>26</v>
      </c>
      <c r="B29" t="s" s="124">
        <v>765</v>
      </c>
      <c r="C29" s="537"/>
      <c r="D29" t="s" s="453">
        <v>766</v>
      </c>
      <c r="E29" t="s" s="453">
        <v>125</v>
      </c>
      <c r="F29" s="452">
        <v>2</v>
      </c>
      <c r="G29" t="s" s="152">
        <v>716</v>
      </c>
      <c r="H29" s="127">
        <v>34635.4166666667</v>
      </c>
      <c r="I29" s="128">
        <v>38098.9583333334</v>
      </c>
      <c r="J29" s="129">
        <f>I29/0.7</f>
        <v>54427.0833333334</v>
      </c>
      <c r="K29" s="538"/>
      <c r="L29" s="539"/>
      <c r="M29" s="540"/>
      <c r="N29" s="541"/>
      <c r="O29" s="542"/>
      <c r="P29" s="543"/>
      <c r="Q29" s="544"/>
      <c r="R29" s="545"/>
      <c r="S29" s="546"/>
      <c r="T29" s="547"/>
      <c r="U29" s="548"/>
      <c r="V29" s="549"/>
      <c r="W29" s="147">
        <f>SUM(K29:V29)</f>
        <v>0</v>
      </c>
      <c r="X29" s="147">
        <f>W29*F29</f>
        <v>0</v>
      </c>
      <c r="Y29" s="119">
        <f>H29*W29</f>
        <v>0</v>
      </c>
      <c r="Z29" s="566">
        <v>1100</v>
      </c>
      <c r="AA29" s="551">
        <v>0.58</v>
      </c>
      <c r="AB29" s="551">
        <v>9.279999999999999</v>
      </c>
      <c r="AC29" s="552">
        <f>K29*F29</f>
        <v>0</v>
      </c>
      <c r="AD29" s="553">
        <f>L29*F29</f>
        <v>0</v>
      </c>
      <c r="AE29" s="554">
        <f>M29*F29</f>
        <v>0</v>
      </c>
      <c r="AF29" s="555">
        <f>N29*F29</f>
        <v>0</v>
      </c>
      <c r="AG29" s="556">
        <f>O29*F29</f>
        <v>0</v>
      </c>
      <c r="AH29" s="557">
        <f>P29*F29</f>
        <v>0</v>
      </c>
      <c r="AI29" s="558">
        <f>Q29*F29</f>
        <v>0</v>
      </c>
      <c r="AJ29" s="559">
        <f>R29*F29</f>
        <v>0</v>
      </c>
      <c r="AK29" s="560">
        <f>S29*F29</f>
        <v>0</v>
      </c>
      <c r="AL29" s="561">
        <f>T29*F29</f>
        <v>0</v>
      </c>
      <c r="AM29" s="562">
        <f>U29*F29</f>
        <v>0</v>
      </c>
      <c r="AN29" s="563">
        <f>V29*F29</f>
        <v>0</v>
      </c>
      <c r="AO29" s="551">
        <f>AB29*W29</f>
        <v>0</v>
      </c>
      <c r="AP29" s="293"/>
      <c r="AQ29" s="564"/>
      <c r="AR29" s="564"/>
      <c r="AS29" s="565">
        <f>F29*W29</f>
        <v>0</v>
      </c>
      <c r="AT29" s="564"/>
      <c r="AU29" s="564"/>
      <c r="AV29" s="564"/>
      <c r="AW29" s="564"/>
      <c r="AX29" s="122"/>
      <c r="AY29" s="93"/>
    </row>
    <row r="30" ht="45" customHeight="1">
      <c r="A30" s="452">
        <v>27</v>
      </c>
      <c r="B30" t="s" s="124">
        <v>767</v>
      </c>
      <c r="C30" s="537"/>
      <c r="D30" t="s" s="453">
        <v>768</v>
      </c>
      <c r="E30" t="s" s="453">
        <v>125</v>
      </c>
      <c r="F30" s="452">
        <v>2</v>
      </c>
      <c r="G30" t="s" s="152">
        <v>716</v>
      </c>
      <c r="H30" s="127">
        <v>36458.3333333333</v>
      </c>
      <c r="I30" s="128">
        <v>40104.1666666666</v>
      </c>
      <c r="J30" s="129">
        <f>I30/0.7</f>
        <v>57291.6666666666</v>
      </c>
      <c r="K30" s="538"/>
      <c r="L30" s="539"/>
      <c r="M30" s="540"/>
      <c r="N30" s="541"/>
      <c r="O30" s="542"/>
      <c r="P30" s="543"/>
      <c r="Q30" s="544"/>
      <c r="R30" s="545"/>
      <c r="S30" s="546"/>
      <c r="T30" s="547"/>
      <c r="U30" s="548"/>
      <c r="V30" s="549"/>
      <c r="W30" s="147">
        <f>SUM(K30:V30)</f>
        <v>0</v>
      </c>
      <c r="X30" s="147">
        <f>W30*F30</f>
        <v>0</v>
      </c>
      <c r="Y30" s="119">
        <f>H30*W30</f>
        <v>0</v>
      </c>
      <c r="Z30" s="566">
        <v>1150</v>
      </c>
      <c r="AA30" s="551">
        <v>0.6</v>
      </c>
      <c r="AB30" s="551">
        <v>9.6</v>
      </c>
      <c r="AC30" s="552">
        <f>K30*F30</f>
        <v>0</v>
      </c>
      <c r="AD30" s="553">
        <f>L30*F30</f>
        <v>0</v>
      </c>
      <c r="AE30" s="554">
        <f>M30*F30</f>
        <v>0</v>
      </c>
      <c r="AF30" s="555">
        <f>N30*F30</f>
        <v>0</v>
      </c>
      <c r="AG30" s="556">
        <f>O30*F30</f>
        <v>0</v>
      </c>
      <c r="AH30" s="557">
        <f>P30*F30</f>
        <v>0</v>
      </c>
      <c r="AI30" s="558">
        <f>Q30*F30</f>
        <v>0</v>
      </c>
      <c r="AJ30" s="559">
        <f>R30*F30</f>
        <v>0</v>
      </c>
      <c r="AK30" s="560">
        <f>S30*F30</f>
        <v>0</v>
      </c>
      <c r="AL30" s="561">
        <f>T30*F30</f>
        <v>0</v>
      </c>
      <c r="AM30" s="562">
        <f>U30*F30</f>
        <v>0</v>
      </c>
      <c r="AN30" s="563">
        <f>V30*F30</f>
        <v>0</v>
      </c>
      <c r="AO30" s="551">
        <f>AB30*W30</f>
        <v>0</v>
      </c>
      <c r="AP30" s="293"/>
      <c r="AQ30" s="564"/>
      <c r="AR30" s="564"/>
      <c r="AS30" s="565">
        <f>F30*W30</f>
        <v>0</v>
      </c>
      <c r="AT30" s="564"/>
      <c r="AU30" s="564"/>
      <c r="AV30" s="564"/>
      <c r="AW30" s="564"/>
      <c r="AX30" s="122"/>
      <c r="AY30" s="93"/>
    </row>
    <row r="31" ht="45" customHeight="1">
      <c r="A31" s="452">
        <v>28</v>
      </c>
      <c r="B31" t="s" s="124">
        <v>769</v>
      </c>
      <c r="C31" s="537"/>
      <c r="D31" t="s" s="453">
        <v>770</v>
      </c>
      <c r="E31" t="s" s="453">
        <v>125</v>
      </c>
      <c r="F31" s="452">
        <v>2</v>
      </c>
      <c r="G31" t="s" s="152">
        <v>716</v>
      </c>
      <c r="H31" s="127">
        <v>32812.5</v>
      </c>
      <c r="I31" s="128">
        <v>36093.75</v>
      </c>
      <c r="J31" s="129">
        <f>I31/0.7</f>
        <v>51562.5</v>
      </c>
      <c r="K31" s="538"/>
      <c r="L31" s="539"/>
      <c r="M31" s="540"/>
      <c r="N31" s="541"/>
      <c r="O31" s="542"/>
      <c r="P31" s="543"/>
      <c r="Q31" s="544"/>
      <c r="R31" s="545"/>
      <c r="S31" s="546"/>
      <c r="T31" s="547"/>
      <c r="U31" s="548"/>
      <c r="V31" s="549"/>
      <c r="W31" s="147">
        <f>SUM(K31:V31)</f>
        <v>0</v>
      </c>
      <c r="X31" s="147">
        <f>W31*F31</f>
        <v>0</v>
      </c>
      <c r="Y31" s="119">
        <f>H31*W31</f>
        <v>0</v>
      </c>
      <c r="Z31" s="566">
        <v>1050</v>
      </c>
      <c r="AA31" s="551">
        <v>0.5</v>
      </c>
      <c r="AB31" s="551">
        <v>8</v>
      </c>
      <c r="AC31" s="552">
        <f>K31*F31</f>
        <v>0</v>
      </c>
      <c r="AD31" s="553">
        <f>L31*F31</f>
        <v>0</v>
      </c>
      <c r="AE31" s="554">
        <f>M31*F31</f>
        <v>0</v>
      </c>
      <c r="AF31" s="555">
        <f>N31*F31</f>
        <v>0</v>
      </c>
      <c r="AG31" s="556">
        <f>O31*F31</f>
        <v>0</v>
      </c>
      <c r="AH31" s="557">
        <f>P31*F31</f>
        <v>0</v>
      </c>
      <c r="AI31" s="558">
        <f>Q31*F31</f>
        <v>0</v>
      </c>
      <c r="AJ31" s="559">
        <f>R31*F31</f>
        <v>0</v>
      </c>
      <c r="AK31" s="560">
        <f>S31*F31</f>
        <v>0</v>
      </c>
      <c r="AL31" s="561">
        <f>T31*F31</f>
        <v>0</v>
      </c>
      <c r="AM31" s="562">
        <f>U31*F31</f>
        <v>0</v>
      </c>
      <c r="AN31" s="563">
        <f>V31*F31</f>
        <v>0</v>
      </c>
      <c r="AO31" s="551">
        <f>AB31*W31</f>
        <v>0</v>
      </c>
      <c r="AP31" s="293"/>
      <c r="AQ31" s="564"/>
      <c r="AR31" s="564"/>
      <c r="AS31" s="565">
        <f>F31*W31</f>
        <v>0</v>
      </c>
      <c r="AT31" s="564"/>
      <c r="AU31" s="564"/>
      <c r="AV31" s="564"/>
      <c r="AW31" s="564"/>
      <c r="AX31" s="122"/>
      <c r="AY31" s="93"/>
    </row>
    <row r="32" ht="55" customHeight="1">
      <c r="A32" s="452">
        <v>29</v>
      </c>
      <c r="B32" t="s" s="124">
        <v>771</v>
      </c>
      <c r="C32" s="537"/>
      <c r="D32" t="s" s="453">
        <v>772</v>
      </c>
      <c r="E32" t="s" s="453">
        <v>528</v>
      </c>
      <c r="F32" s="452">
        <v>1</v>
      </c>
      <c r="G32" t="s" s="152">
        <v>716</v>
      </c>
      <c r="H32" s="127">
        <v>51041.6666666667</v>
      </c>
      <c r="I32" s="128">
        <v>56145.8333333334</v>
      </c>
      <c r="J32" s="129">
        <f>I32/0.7</f>
        <v>80208.3333333334</v>
      </c>
      <c r="K32" s="538"/>
      <c r="L32" s="539"/>
      <c r="M32" s="540"/>
      <c r="N32" s="541"/>
      <c r="O32" s="542"/>
      <c r="P32" s="543"/>
      <c r="Q32" s="544"/>
      <c r="R32" s="545"/>
      <c r="S32" s="546"/>
      <c r="T32" s="547"/>
      <c r="U32" s="548"/>
      <c r="V32" s="549"/>
      <c r="W32" s="147">
        <f>SUM(K32:V32)</f>
        <v>0</v>
      </c>
      <c r="X32" s="147">
        <f>W32*F32</f>
        <v>0</v>
      </c>
      <c r="Y32" s="119">
        <f>H32*W32</f>
        <v>0</v>
      </c>
      <c r="Z32" s="566">
        <v>1608</v>
      </c>
      <c r="AA32" s="551">
        <v>1.1</v>
      </c>
      <c r="AB32" s="551">
        <v>17.6</v>
      </c>
      <c r="AC32" s="552">
        <f>K32*F32</f>
        <v>0</v>
      </c>
      <c r="AD32" s="553">
        <f>L32*F32</f>
        <v>0</v>
      </c>
      <c r="AE32" s="554">
        <f>M32*F32</f>
        <v>0</v>
      </c>
      <c r="AF32" s="555">
        <f>N32*F32</f>
        <v>0</v>
      </c>
      <c r="AG32" s="556">
        <f>O32*F32</f>
        <v>0</v>
      </c>
      <c r="AH32" s="557">
        <f>P32*F32</f>
        <v>0</v>
      </c>
      <c r="AI32" s="558">
        <f>Q32*F32</f>
        <v>0</v>
      </c>
      <c r="AJ32" s="559">
        <f>R32*F32</f>
        <v>0</v>
      </c>
      <c r="AK32" s="560">
        <f>S32*F32</f>
        <v>0</v>
      </c>
      <c r="AL32" s="561">
        <f>T32*F32</f>
        <v>0</v>
      </c>
      <c r="AM32" s="562">
        <f>U32*F32</f>
        <v>0</v>
      </c>
      <c r="AN32" s="563">
        <f>V32*F32</f>
        <v>0</v>
      </c>
      <c r="AO32" s="551">
        <f>AB32*W32</f>
        <v>0</v>
      </c>
      <c r="AP32" s="293"/>
      <c r="AQ32" s="564"/>
      <c r="AR32" s="565">
        <f>F32*W32</f>
        <v>0</v>
      </c>
      <c r="AS32" s="564"/>
      <c r="AT32" s="564"/>
      <c r="AU32" s="564"/>
      <c r="AV32" s="564"/>
      <c r="AW32" s="564"/>
      <c r="AX32" s="122"/>
      <c r="AY32" s="93"/>
    </row>
    <row r="33" ht="55" customHeight="1">
      <c r="A33" s="452">
        <v>30</v>
      </c>
      <c r="B33" t="s" s="124">
        <v>773</v>
      </c>
      <c r="C33" s="537"/>
      <c r="D33" t="s" s="453">
        <v>774</v>
      </c>
      <c r="E33" t="s" s="453">
        <v>528</v>
      </c>
      <c r="F33" s="452">
        <v>1</v>
      </c>
      <c r="G33" t="s" s="152">
        <v>716</v>
      </c>
      <c r="H33" s="127">
        <v>33723.9583333333</v>
      </c>
      <c r="I33" s="128">
        <v>37096.3541666666</v>
      </c>
      <c r="J33" s="129">
        <f>I33/0.7</f>
        <v>52994.7916666666</v>
      </c>
      <c r="K33" s="538"/>
      <c r="L33" s="539"/>
      <c r="M33" s="540"/>
      <c r="N33" s="541"/>
      <c r="O33" s="542"/>
      <c r="P33" s="543"/>
      <c r="Q33" s="544"/>
      <c r="R33" s="545"/>
      <c r="S33" s="546"/>
      <c r="T33" s="547"/>
      <c r="U33" s="548"/>
      <c r="V33" s="549"/>
      <c r="W33" s="147">
        <f>SUM(K33:V33)</f>
        <v>0</v>
      </c>
      <c r="X33" s="147">
        <f>W33*F33</f>
        <v>0</v>
      </c>
      <c r="Y33" s="119">
        <f>H33*W33</f>
        <v>0</v>
      </c>
      <c r="Z33" s="566">
        <v>1070</v>
      </c>
      <c r="AA33" s="551">
        <v>0.73</v>
      </c>
      <c r="AB33" s="551">
        <v>11.68</v>
      </c>
      <c r="AC33" s="552">
        <f>K33*F33</f>
        <v>0</v>
      </c>
      <c r="AD33" s="553">
        <f>L33*F33</f>
        <v>0</v>
      </c>
      <c r="AE33" s="554">
        <f>M33*F33</f>
        <v>0</v>
      </c>
      <c r="AF33" s="555">
        <f>N33*F33</f>
        <v>0</v>
      </c>
      <c r="AG33" s="556">
        <f>O33*F33</f>
        <v>0</v>
      </c>
      <c r="AH33" s="557">
        <f>P33*F33</f>
        <v>0</v>
      </c>
      <c r="AI33" s="558">
        <f>Q33*F33</f>
        <v>0</v>
      </c>
      <c r="AJ33" s="559">
        <f>R33*F33</f>
        <v>0</v>
      </c>
      <c r="AK33" s="560">
        <f>S33*F33</f>
        <v>0</v>
      </c>
      <c r="AL33" s="561">
        <f>T33*F33</f>
        <v>0</v>
      </c>
      <c r="AM33" s="562">
        <f>U33*F33</f>
        <v>0</v>
      </c>
      <c r="AN33" s="563">
        <f>V33*F33</f>
        <v>0</v>
      </c>
      <c r="AO33" s="551">
        <f>AB33*W33</f>
        <v>0</v>
      </c>
      <c r="AP33" s="293"/>
      <c r="AQ33" s="564"/>
      <c r="AR33" s="565">
        <f>F33*W33</f>
        <v>0</v>
      </c>
      <c r="AS33" s="564"/>
      <c r="AT33" s="564"/>
      <c r="AU33" s="564"/>
      <c r="AV33" s="564"/>
      <c r="AW33" s="564"/>
      <c r="AX33" s="122"/>
      <c r="AY33" s="93"/>
    </row>
    <row r="34" ht="55" customHeight="1">
      <c r="A34" s="452">
        <v>31</v>
      </c>
      <c r="B34" t="s" s="124">
        <v>775</v>
      </c>
      <c r="C34" s="537"/>
      <c r="D34" t="s" s="453">
        <v>776</v>
      </c>
      <c r="E34" t="s" s="453">
        <v>528</v>
      </c>
      <c r="F34" s="452">
        <v>1</v>
      </c>
      <c r="G34" t="s" s="152">
        <v>716</v>
      </c>
      <c r="H34" s="127">
        <v>24609.375</v>
      </c>
      <c r="I34" s="128">
        <v>27070.3125</v>
      </c>
      <c r="J34" s="129">
        <f>I34/0.7</f>
        <v>38671.875</v>
      </c>
      <c r="K34" s="538"/>
      <c r="L34" s="539"/>
      <c r="M34" s="540"/>
      <c r="N34" s="541"/>
      <c r="O34" s="542"/>
      <c r="P34" s="543"/>
      <c r="Q34" s="544"/>
      <c r="R34" s="545"/>
      <c r="S34" s="546"/>
      <c r="T34" s="547"/>
      <c r="U34" s="548"/>
      <c r="V34" s="549"/>
      <c r="W34" s="147">
        <f>SUM(K34:V34)</f>
        <v>0</v>
      </c>
      <c r="X34" s="147">
        <f>W34*F34</f>
        <v>0</v>
      </c>
      <c r="Y34" s="119">
        <f>H34*W34</f>
        <v>0</v>
      </c>
      <c r="Z34" s="566">
        <v>775</v>
      </c>
      <c r="AA34" s="551">
        <v>0.52</v>
      </c>
      <c r="AB34" s="551">
        <v>8.32</v>
      </c>
      <c r="AC34" s="552">
        <f>K34*F34</f>
        <v>0</v>
      </c>
      <c r="AD34" s="553">
        <f>L34*F34</f>
        <v>0</v>
      </c>
      <c r="AE34" s="554">
        <f>M34*F34</f>
        <v>0</v>
      </c>
      <c r="AF34" s="555">
        <f>N34*F34</f>
        <v>0</v>
      </c>
      <c r="AG34" s="556">
        <f>O34*F34</f>
        <v>0</v>
      </c>
      <c r="AH34" s="557">
        <f>P34*F34</f>
        <v>0</v>
      </c>
      <c r="AI34" s="558">
        <f>Q34*F34</f>
        <v>0</v>
      </c>
      <c r="AJ34" s="559">
        <f>R34*F34</f>
        <v>0</v>
      </c>
      <c r="AK34" s="560">
        <f>S34*F34</f>
        <v>0</v>
      </c>
      <c r="AL34" s="561">
        <f>T34*F34</f>
        <v>0</v>
      </c>
      <c r="AM34" s="562">
        <f>U34*F34</f>
        <v>0</v>
      </c>
      <c r="AN34" s="563">
        <f>V34*F34</f>
        <v>0</v>
      </c>
      <c r="AO34" s="551">
        <f>AB34*W34</f>
        <v>0</v>
      </c>
      <c r="AP34" s="293"/>
      <c r="AQ34" s="564"/>
      <c r="AR34" s="565">
        <f>F34*W34</f>
        <v>0</v>
      </c>
      <c r="AS34" s="564"/>
      <c r="AT34" s="564"/>
      <c r="AU34" s="564"/>
      <c r="AV34" s="564"/>
      <c r="AW34" s="564"/>
      <c r="AX34" s="122"/>
      <c r="AY34" s="93"/>
    </row>
    <row r="35" ht="78" customHeight="1">
      <c r="A35" s="452">
        <v>32</v>
      </c>
      <c r="B35" t="s" s="124">
        <v>777</v>
      </c>
      <c r="C35" s="537"/>
      <c r="D35" t="s" s="453">
        <v>778</v>
      </c>
      <c r="E35" t="s" s="453">
        <v>528</v>
      </c>
      <c r="F35" s="452">
        <v>1</v>
      </c>
      <c r="G35" t="s" s="152">
        <v>716</v>
      </c>
      <c r="H35" s="127">
        <v>60156.25</v>
      </c>
      <c r="I35" s="128">
        <v>66171.875</v>
      </c>
      <c r="J35" s="129">
        <f>I35/0.7</f>
        <v>94531.25</v>
      </c>
      <c r="K35" s="538"/>
      <c r="L35" s="539"/>
      <c r="M35" s="540"/>
      <c r="N35" s="541"/>
      <c r="O35" s="542"/>
      <c r="P35" s="543"/>
      <c r="Q35" s="544"/>
      <c r="R35" s="545"/>
      <c r="S35" s="546"/>
      <c r="T35" s="547"/>
      <c r="U35" s="548"/>
      <c r="V35" s="549"/>
      <c r="W35" s="147">
        <f>SUM(K35:V35)</f>
        <v>0</v>
      </c>
      <c r="X35" s="147">
        <f>W35*F35</f>
        <v>0</v>
      </c>
      <c r="Y35" s="119">
        <f>H35*W35</f>
        <v>0</v>
      </c>
      <c r="Z35" s="566">
        <v>1930</v>
      </c>
      <c r="AA35" s="551">
        <v>1.32</v>
      </c>
      <c r="AB35" s="551">
        <v>21.12</v>
      </c>
      <c r="AC35" s="552">
        <f>K35*F35</f>
        <v>0</v>
      </c>
      <c r="AD35" s="553">
        <f>L35*F35</f>
        <v>0</v>
      </c>
      <c r="AE35" s="554">
        <f>M35*F35</f>
        <v>0</v>
      </c>
      <c r="AF35" s="555">
        <f>N35*F35</f>
        <v>0</v>
      </c>
      <c r="AG35" s="556">
        <f>O35*F35</f>
        <v>0</v>
      </c>
      <c r="AH35" s="557">
        <f>P35*F35</f>
        <v>0</v>
      </c>
      <c r="AI35" s="558">
        <f>Q35*F35</f>
        <v>0</v>
      </c>
      <c r="AJ35" s="559">
        <f>R35*F35</f>
        <v>0</v>
      </c>
      <c r="AK35" s="560">
        <f>S35*F35</f>
        <v>0</v>
      </c>
      <c r="AL35" s="561">
        <f>T35*F35</f>
        <v>0</v>
      </c>
      <c r="AM35" s="562">
        <f>U35*F35</f>
        <v>0</v>
      </c>
      <c r="AN35" s="563">
        <f>V35*F35</f>
        <v>0</v>
      </c>
      <c r="AO35" s="551">
        <f>AB35*W35</f>
        <v>0</v>
      </c>
      <c r="AP35" s="293"/>
      <c r="AQ35" s="564"/>
      <c r="AR35" s="565">
        <f>F35*W35</f>
        <v>0</v>
      </c>
      <c r="AS35" s="564"/>
      <c r="AT35" s="564"/>
      <c r="AU35" s="564"/>
      <c r="AV35" s="564"/>
      <c r="AW35" s="564"/>
      <c r="AX35" s="122"/>
      <c r="AY35" s="93"/>
    </row>
    <row r="36" ht="78" customHeight="1">
      <c r="A36" s="452">
        <v>33</v>
      </c>
      <c r="B36" t="s" s="124">
        <v>779</v>
      </c>
      <c r="C36" s="537"/>
      <c r="D36" t="s" s="453">
        <v>780</v>
      </c>
      <c r="E36" t="s" s="453">
        <v>528</v>
      </c>
      <c r="F36" s="452">
        <v>1</v>
      </c>
      <c r="G36" t="s" s="152">
        <v>716</v>
      </c>
      <c r="H36" s="127">
        <v>43750</v>
      </c>
      <c r="I36" s="128">
        <v>48125</v>
      </c>
      <c r="J36" s="129">
        <f>I36/0.7</f>
        <v>68750</v>
      </c>
      <c r="K36" s="538"/>
      <c r="L36" s="539"/>
      <c r="M36" s="540"/>
      <c r="N36" s="541"/>
      <c r="O36" s="542"/>
      <c r="P36" s="543"/>
      <c r="Q36" s="544"/>
      <c r="R36" s="545"/>
      <c r="S36" s="546"/>
      <c r="T36" s="547"/>
      <c r="U36" s="548"/>
      <c r="V36" s="549"/>
      <c r="W36" s="147">
        <f>SUM(K36:V36)</f>
        <v>0</v>
      </c>
      <c r="X36" s="147">
        <f>W36*F36</f>
        <v>0</v>
      </c>
      <c r="Y36" s="119">
        <f>H36*W36</f>
        <v>0</v>
      </c>
      <c r="Z36" s="566">
        <v>1390</v>
      </c>
      <c r="AA36" s="551">
        <v>0.95</v>
      </c>
      <c r="AB36" s="551">
        <v>15.2</v>
      </c>
      <c r="AC36" s="552">
        <f>K36*F36</f>
        <v>0</v>
      </c>
      <c r="AD36" s="553">
        <f>L36*F36</f>
        <v>0</v>
      </c>
      <c r="AE36" s="554">
        <f>M36*F36</f>
        <v>0</v>
      </c>
      <c r="AF36" s="555">
        <f>N36*F36</f>
        <v>0</v>
      </c>
      <c r="AG36" s="556">
        <f>O36*F36</f>
        <v>0</v>
      </c>
      <c r="AH36" s="557">
        <f>P36*F36</f>
        <v>0</v>
      </c>
      <c r="AI36" s="558">
        <f>Q36*F36</f>
        <v>0</v>
      </c>
      <c r="AJ36" s="559">
        <f>R36*F36</f>
        <v>0</v>
      </c>
      <c r="AK36" s="560">
        <f>S36*F36</f>
        <v>0</v>
      </c>
      <c r="AL36" s="561">
        <f>T36*F36</f>
        <v>0</v>
      </c>
      <c r="AM36" s="562">
        <f>U36*F36</f>
        <v>0</v>
      </c>
      <c r="AN36" s="563">
        <f>V36*F36</f>
        <v>0</v>
      </c>
      <c r="AO36" s="551">
        <f>AB36*W36</f>
        <v>0</v>
      </c>
      <c r="AP36" s="293"/>
      <c r="AQ36" s="564"/>
      <c r="AR36" s="565">
        <f>F36*W36</f>
        <v>0</v>
      </c>
      <c r="AS36" s="564"/>
      <c r="AT36" s="564"/>
      <c r="AU36" s="564"/>
      <c r="AV36" s="564"/>
      <c r="AW36" s="564"/>
      <c r="AX36" s="122"/>
      <c r="AY36" s="93"/>
    </row>
    <row r="37" ht="78" customHeight="1">
      <c r="A37" s="452">
        <v>34</v>
      </c>
      <c r="B37" t="s" s="124">
        <v>781</v>
      </c>
      <c r="C37" s="537"/>
      <c r="D37" t="s" s="453">
        <v>782</v>
      </c>
      <c r="E37" t="s" s="453">
        <v>528</v>
      </c>
      <c r="F37" s="452">
        <v>1</v>
      </c>
      <c r="G37" t="s" s="152">
        <v>716</v>
      </c>
      <c r="H37" s="127">
        <v>32812.5</v>
      </c>
      <c r="I37" s="128">
        <v>36093.75</v>
      </c>
      <c r="J37" s="129">
        <f>I37/0.7</f>
        <v>51562.5</v>
      </c>
      <c r="K37" s="538"/>
      <c r="L37" s="539"/>
      <c r="M37" s="540"/>
      <c r="N37" s="541"/>
      <c r="O37" s="542"/>
      <c r="P37" s="543"/>
      <c r="Q37" s="544"/>
      <c r="R37" s="545"/>
      <c r="S37" s="546"/>
      <c r="T37" s="547"/>
      <c r="U37" s="548"/>
      <c r="V37" s="549"/>
      <c r="W37" s="147">
        <f>SUM(K37:V37)</f>
        <v>0</v>
      </c>
      <c r="X37" s="147">
        <f>W37*F37</f>
        <v>0</v>
      </c>
      <c r="Y37" s="119">
        <f>H37*W37</f>
        <v>0</v>
      </c>
      <c r="Z37" s="566">
        <v>1025</v>
      </c>
      <c r="AA37" s="551">
        <v>0.7</v>
      </c>
      <c r="AB37" s="551">
        <v>11.2</v>
      </c>
      <c r="AC37" s="552">
        <f>K37*F37</f>
        <v>0</v>
      </c>
      <c r="AD37" s="553">
        <f>L37*F37</f>
        <v>0</v>
      </c>
      <c r="AE37" s="554">
        <f>M37*F37</f>
        <v>0</v>
      </c>
      <c r="AF37" s="555">
        <f>N37*F37</f>
        <v>0</v>
      </c>
      <c r="AG37" s="556">
        <f>O37*F37</f>
        <v>0</v>
      </c>
      <c r="AH37" s="557">
        <f>P37*F37</f>
        <v>0</v>
      </c>
      <c r="AI37" s="558">
        <f>Q37*F37</f>
        <v>0</v>
      </c>
      <c r="AJ37" s="559">
        <f>R37*F37</f>
        <v>0</v>
      </c>
      <c r="AK37" s="560">
        <f>S37*F37</f>
        <v>0</v>
      </c>
      <c r="AL37" s="561">
        <f>T37*F37</f>
        <v>0</v>
      </c>
      <c r="AM37" s="562">
        <f>U37*F37</f>
        <v>0</v>
      </c>
      <c r="AN37" s="563">
        <f>V37*F37</f>
        <v>0</v>
      </c>
      <c r="AO37" s="551">
        <f>AB37*W37</f>
        <v>0</v>
      </c>
      <c r="AP37" s="293"/>
      <c r="AQ37" s="564"/>
      <c r="AR37" s="565">
        <f>F37*W37</f>
        <v>0</v>
      </c>
      <c r="AS37" s="564"/>
      <c r="AT37" s="564"/>
      <c r="AU37" s="564"/>
      <c r="AV37" s="564"/>
      <c r="AW37" s="564"/>
      <c r="AX37" s="122"/>
      <c r="AY37" s="93"/>
    </row>
    <row r="38" ht="36" customHeight="1">
      <c r="A38" t="s" s="567">
        <v>783</v>
      </c>
      <c r="B38" s="568"/>
      <c r="C38" s="568"/>
      <c r="D38" s="568"/>
      <c r="E38" s="568"/>
      <c r="F38" s="568"/>
      <c r="G38" s="569"/>
      <c r="H38" s="570"/>
      <c r="I38" s="570"/>
      <c r="J38" s="570"/>
      <c r="K38" s="570"/>
      <c r="L38" s="570"/>
      <c r="M38" s="570"/>
      <c r="N38" s="570"/>
      <c r="O38" s="570"/>
      <c r="P38" s="570"/>
      <c r="Q38" s="570"/>
      <c r="R38" s="570"/>
      <c r="S38" s="570"/>
      <c r="T38" s="570"/>
      <c r="U38" s="570"/>
      <c r="V38" s="570"/>
      <c r="W38" s="570"/>
      <c r="X38" s="570"/>
      <c r="Y38" s="570"/>
      <c r="Z38" s="571"/>
      <c r="AA38" s="572"/>
      <c r="AB38" s="551">
        <v>0</v>
      </c>
      <c r="AC38" s="542">
        <f>K38*F38</f>
      </c>
      <c r="AD38" s="539">
        <f>L38*F38</f>
      </c>
      <c r="AE38" s="573">
        <f>M38*F38</f>
      </c>
      <c r="AF38" s="574">
        <f>N38*F38</f>
      </c>
      <c r="AG38" s="575">
        <f>O38*F38</f>
      </c>
      <c r="AH38" s="576">
        <f>P38*F38</f>
      </c>
      <c r="AI38" s="544">
        <f>Q38*F38</f>
      </c>
      <c r="AJ38" s="577">
        <f>R38*F38</f>
      </c>
      <c r="AK38" s="543">
        <f>S38*F38</f>
      </c>
      <c r="AL38" s="578">
        <f>T38*F38</f>
      </c>
      <c r="AM38" s="579">
        <f>U38*F38</f>
      </c>
      <c r="AN38" s="580">
        <f>V38*F38</f>
      </c>
      <c r="AO38" s="551">
        <f>AB38*W38</f>
        <v>0</v>
      </c>
      <c r="AP38" s="293"/>
      <c r="AQ38" s="564"/>
      <c r="AR38" s="564"/>
      <c r="AS38" s="564"/>
      <c r="AT38" s="564"/>
      <c r="AU38" s="564"/>
      <c r="AV38" s="564"/>
      <c r="AW38" s="564"/>
      <c r="AX38" s="122"/>
      <c r="AY38" s="93"/>
    </row>
    <row r="39" ht="56" customHeight="1">
      <c r="A39" s="452">
        <v>1</v>
      </c>
      <c r="B39" t="s" s="124">
        <v>784</v>
      </c>
      <c r="C39" s="254"/>
      <c r="D39" t="s" s="152">
        <v>785</v>
      </c>
      <c r="E39" t="s" s="152">
        <v>125</v>
      </c>
      <c r="F39" s="452">
        <v>2</v>
      </c>
      <c r="G39" t="s" s="124">
        <v>716</v>
      </c>
      <c r="H39" s="127">
        <v>42656.25</v>
      </c>
      <c r="I39" s="128">
        <v>46921.875</v>
      </c>
      <c r="J39" s="129">
        <f>I39/0.7</f>
        <v>67031.25</v>
      </c>
      <c r="K39" s="538"/>
      <c r="L39" s="539"/>
      <c r="M39" s="540"/>
      <c r="N39" s="541"/>
      <c r="O39" s="542"/>
      <c r="P39" s="543"/>
      <c r="Q39" s="544"/>
      <c r="R39" s="545"/>
      <c r="S39" s="546"/>
      <c r="T39" s="547"/>
      <c r="U39" s="548"/>
      <c r="V39" s="549"/>
      <c r="W39" s="147">
        <f>SUM(K39:V39)</f>
        <v>0</v>
      </c>
      <c r="X39" s="147">
        <f>W39*F39</f>
        <v>0</v>
      </c>
      <c r="Y39" s="119">
        <f>H39*W39</f>
        <v>0</v>
      </c>
      <c r="Z39" s="550">
        <v>1414</v>
      </c>
      <c r="AA39" s="551">
        <v>0.7</v>
      </c>
      <c r="AB39" s="551">
        <v>11.2</v>
      </c>
      <c r="AC39" s="552">
        <f>K39*F39</f>
        <v>0</v>
      </c>
      <c r="AD39" s="553">
        <f>L39*F39</f>
        <v>0</v>
      </c>
      <c r="AE39" s="554">
        <f>M39*F39</f>
        <v>0</v>
      </c>
      <c r="AF39" s="555">
        <f>N39*F39</f>
        <v>0</v>
      </c>
      <c r="AG39" s="556">
        <f>O39*F39</f>
        <v>0</v>
      </c>
      <c r="AH39" s="557">
        <f>P39*F39</f>
        <v>0</v>
      </c>
      <c r="AI39" s="558">
        <f>Q39*F39</f>
        <v>0</v>
      </c>
      <c r="AJ39" s="559">
        <f>R39*F39</f>
        <v>0</v>
      </c>
      <c r="AK39" s="560">
        <f>S39*F39</f>
        <v>0</v>
      </c>
      <c r="AL39" s="561">
        <f>T39*F39</f>
        <v>0</v>
      </c>
      <c r="AM39" s="562">
        <f>U39*F39</f>
        <v>0</v>
      </c>
      <c r="AN39" s="563">
        <f>V39*F39</f>
        <v>0</v>
      </c>
      <c r="AO39" s="551">
        <f>AB39*W39</f>
        <v>0</v>
      </c>
      <c r="AP39" s="293"/>
      <c r="AQ39" s="564"/>
      <c r="AR39" s="564"/>
      <c r="AS39" s="565">
        <f>F39*W39</f>
        <v>0</v>
      </c>
      <c r="AT39" s="564"/>
      <c r="AU39" s="564"/>
      <c r="AV39" s="564"/>
      <c r="AW39" s="564"/>
      <c r="AX39" s="122"/>
      <c r="AY39" s="93"/>
    </row>
    <row r="40" ht="52" customHeight="1">
      <c r="A40" s="452">
        <v>2</v>
      </c>
      <c r="B40" t="s" s="124">
        <v>786</v>
      </c>
      <c r="C40" s="254"/>
      <c r="D40" t="s" s="152">
        <v>787</v>
      </c>
      <c r="E40" t="s" s="152">
        <v>125</v>
      </c>
      <c r="F40" s="452">
        <v>2</v>
      </c>
      <c r="G40" t="s" s="124">
        <v>716</v>
      </c>
      <c r="H40" s="127">
        <v>40468.75</v>
      </c>
      <c r="I40" s="128">
        <v>44515.625</v>
      </c>
      <c r="J40" s="129">
        <f>I40/0.7</f>
        <v>63593.75</v>
      </c>
      <c r="K40" s="538"/>
      <c r="L40" s="539"/>
      <c r="M40" s="540"/>
      <c r="N40" s="541"/>
      <c r="O40" s="542"/>
      <c r="P40" s="543"/>
      <c r="Q40" s="544"/>
      <c r="R40" s="545"/>
      <c r="S40" s="546"/>
      <c r="T40" s="547"/>
      <c r="U40" s="548"/>
      <c r="V40" s="549"/>
      <c r="W40" s="147">
        <f>SUM(K40:V40)</f>
        <v>0</v>
      </c>
      <c r="X40" s="147">
        <f>W40*F40</f>
        <v>0</v>
      </c>
      <c r="Y40" s="119">
        <f>H40*W40</f>
        <v>0</v>
      </c>
      <c r="Z40" s="566">
        <v>1346</v>
      </c>
      <c r="AA40" s="551">
        <v>0.62</v>
      </c>
      <c r="AB40" s="551">
        <v>9.92</v>
      </c>
      <c r="AC40" s="552">
        <f>K40*F40</f>
        <v>0</v>
      </c>
      <c r="AD40" s="553">
        <f>L40*F40</f>
        <v>0</v>
      </c>
      <c r="AE40" s="554">
        <f>M40*F40</f>
        <v>0</v>
      </c>
      <c r="AF40" s="555">
        <f>N40*F40</f>
        <v>0</v>
      </c>
      <c r="AG40" s="556">
        <f>O40*F40</f>
        <v>0</v>
      </c>
      <c r="AH40" s="557">
        <f>P40*F40</f>
        <v>0</v>
      </c>
      <c r="AI40" s="558">
        <f>Q40*F40</f>
        <v>0</v>
      </c>
      <c r="AJ40" s="559">
        <f>R40*F40</f>
        <v>0</v>
      </c>
      <c r="AK40" s="560">
        <f>S40*F40</f>
        <v>0</v>
      </c>
      <c r="AL40" s="561">
        <f>T40*F40</f>
        <v>0</v>
      </c>
      <c r="AM40" s="562">
        <f>U40*F40</f>
        <v>0</v>
      </c>
      <c r="AN40" s="563">
        <f>V40*F40</f>
        <v>0</v>
      </c>
      <c r="AO40" s="551">
        <f>AB40*W40</f>
        <v>0</v>
      </c>
      <c r="AP40" s="293"/>
      <c r="AQ40" s="564"/>
      <c r="AR40" s="564"/>
      <c r="AS40" s="565">
        <f>F40*W40</f>
        <v>0</v>
      </c>
      <c r="AT40" s="564"/>
      <c r="AU40" s="564"/>
      <c r="AV40" s="564"/>
      <c r="AW40" s="564"/>
      <c r="AX40" s="122"/>
      <c r="AY40" s="93"/>
    </row>
    <row r="41" ht="50" customHeight="1">
      <c r="A41" s="452">
        <v>3</v>
      </c>
      <c r="B41" t="s" s="124">
        <v>788</v>
      </c>
      <c r="C41" s="254"/>
      <c r="D41" t="s" s="152">
        <v>789</v>
      </c>
      <c r="E41" t="s" s="152">
        <v>125</v>
      </c>
      <c r="F41" s="452">
        <v>2</v>
      </c>
      <c r="G41" t="s" s="124">
        <v>716</v>
      </c>
      <c r="H41" s="127">
        <v>40286.4583333333</v>
      </c>
      <c r="I41" s="128">
        <v>44315.1041666666</v>
      </c>
      <c r="J41" s="129">
        <f>I41/0.7</f>
        <v>63307.2916666666</v>
      </c>
      <c r="K41" s="538"/>
      <c r="L41" s="539"/>
      <c r="M41" s="540"/>
      <c r="N41" s="541"/>
      <c r="O41" s="542"/>
      <c r="P41" s="543"/>
      <c r="Q41" s="544"/>
      <c r="R41" s="545"/>
      <c r="S41" s="546"/>
      <c r="T41" s="547"/>
      <c r="U41" s="548"/>
      <c r="V41" s="549"/>
      <c r="W41" s="147">
        <f>SUM(K41:V41)</f>
        <v>0</v>
      </c>
      <c r="X41" s="147">
        <f>W41*F41</f>
        <v>0</v>
      </c>
      <c r="Y41" s="119">
        <f>H41*W41</f>
        <v>0</v>
      </c>
      <c r="Z41" s="566">
        <v>1340</v>
      </c>
      <c r="AA41" s="551">
        <v>0.6</v>
      </c>
      <c r="AB41" s="551">
        <v>9.6</v>
      </c>
      <c r="AC41" s="552">
        <f>K41*F41</f>
        <v>0</v>
      </c>
      <c r="AD41" s="553">
        <f>L41*F41</f>
        <v>0</v>
      </c>
      <c r="AE41" s="554">
        <f>M41*F41</f>
        <v>0</v>
      </c>
      <c r="AF41" s="555">
        <f>N41*F41</f>
        <v>0</v>
      </c>
      <c r="AG41" s="556">
        <f>O41*F41</f>
        <v>0</v>
      </c>
      <c r="AH41" s="557">
        <f>P41*F41</f>
        <v>0</v>
      </c>
      <c r="AI41" s="558">
        <f>Q41*F41</f>
        <v>0</v>
      </c>
      <c r="AJ41" s="559">
        <f>R41*F41</f>
        <v>0</v>
      </c>
      <c r="AK41" s="560">
        <f>S41*F41</f>
        <v>0</v>
      </c>
      <c r="AL41" s="561">
        <f>T41*F41</f>
        <v>0</v>
      </c>
      <c r="AM41" s="562">
        <f>U41*F41</f>
        <v>0</v>
      </c>
      <c r="AN41" s="563">
        <f>V41*F41</f>
        <v>0</v>
      </c>
      <c r="AO41" s="551">
        <f>AB41*W41</f>
        <v>0</v>
      </c>
      <c r="AP41" s="293"/>
      <c r="AQ41" s="564"/>
      <c r="AR41" s="564"/>
      <c r="AS41" s="565">
        <f>F41*W41</f>
        <v>0</v>
      </c>
      <c r="AT41" s="564"/>
      <c r="AU41" s="564"/>
      <c r="AV41" s="564"/>
      <c r="AW41" s="564"/>
      <c r="AX41" s="122"/>
      <c r="AY41" s="93"/>
    </row>
    <row r="42" ht="54" customHeight="1">
      <c r="A42" s="452">
        <v>4</v>
      </c>
      <c r="B42" t="s" s="124">
        <v>790</v>
      </c>
      <c r="C42" s="254"/>
      <c r="D42" t="s" s="152">
        <v>791</v>
      </c>
      <c r="E42" t="s" s="152">
        <v>125</v>
      </c>
      <c r="F42" s="452">
        <v>2</v>
      </c>
      <c r="G42" t="s" s="124">
        <v>716</v>
      </c>
      <c r="H42" s="127">
        <v>38281.25</v>
      </c>
      <c r="I42" s="128">
        <v>42109.375</v>
      </c>
      <c r="J42" s="129">
        <f>I42/0.7</f>
        <v>60156.25</v>
      </c>
      <c r="K42" s="538"/>
      <c r="L42" s="539"/>
      <c r="M42" s="540"/>
      <c r="N42" s="541"/>
      <c r="O42" s="542"/>
      <c r="P42" s="543"/>
      <c r="Q42" s="544"/>
      <c r="R42" s="545"/>
      <c r="S42" s="546"/>
      <c r="T42" s="547"/>
      <c r="U42" s="548"/>
      <c r="V42" s="549"/>
      <c r="W42" s="147">
        <f>SUM(K42:V42)</f>
        <v>0</v>
      </c>
      <c r="X42" s="147">
        <f>W42*F42</f>
        <v>0</v>
      </c>
      <c r="Y42" s="119">
        <f>H42*W42</f>
        <v>0</v>
      </c>
      <c r="Z42" s="566">
        <v>1288</v>
      </c>
      <c r="AA42" s="551">
        <v>0.54</v>
      </c>
      <c r="AB42" s="551">
        <v>8.640000000000001</v>
      </c>
      <c r="AC42" s="552">
        <f>K42*F42</f>
        <v>0</v>
      </c>
      <c r="AD42" s="553">
        <f>L42*F42</f>
        <v>0</v>
      </c>
      <c r="AE42" s="554">
        <f>M42*F42</f>
        <v>0</v>
      </c>
      <c r="AF42" s="555">
        <f>N42*F42</f>
        <v>0</v>
      </c>
      <c r="AG42" s="556">
        <f>O42*F42</f>
        <v>0</v>
      </c>
      <c r="AH42" s="557">
        <f>P42*F42</f>
        <v>0</v>
      </c>
      <c r="AI42" s="558">
        <f>Q42*F42</f>
        <v>0</v>
      </c>
      <c r="AJ42" s="559">
        <f>R42*F42</f>
        <v>0</v>
      </c>
      <c r="AK42" s="560">
        <f>S42*F42</f>
        <v>0</v>
      </c>
      <c r="AL42" s="561">
        <f>T42*F42</f>
        <v>0</v>
      </c>
      <c r="AM42" s="562">
        <f>U42*F42</f>
        <v>0</v>
      </c>
      <c r="AN42" s="563">
        <f>V42*F42</f>
        <v>0</v>
      </c>
      <c r="AO42" s="551">
        <f>AB42*W42</f>
        <v>0</v>
      </c>
      <c r="AP42" s="293"/>
      <c r="AQ42" s="564"/>
      <c r="AR42" s="564"/>
      <c r="AS42" s="565">
        <f>F42*W42</f>
        <v>0</v>
      </c>
      <c r="AT42" s="564"/>
      <c r="AU42" s="564"/>
      <c r="AV42" s="564"/>
      <c r="AW42" s="564"/>
      <c r="AX42" s="122"/>
      <c r="AY42" s="93"/>
    </row>
    <row r="43" ht="57" customHeight="1">
      <c r="A43" s="452">
        <v>5</v>
      </c>
      <c r="B43" t="s" s="124">
        <v>792</v>
      </c>
      <c r="C43" s="254"/>
      <c r="D43" t="s" s="152">
        <v>793</v>
      </c>
      <c r="E43" t="s" s="152">
        <v>125</v>
      </c>
      <c r="F43" s="452">
        <v>2</v>
      </c>
      <c r="G43" t="s" s="124">
        <v>716</v>
      </c>
      <c r="H43" s="127">
        <v>38645.8333333333</v>
      </c>
      <c r="I43" s="128">
        <v>42510.4166666666</v>
      </c>
      <c r="J43" s="129">
        <f>I43/0.7</f>
        <v>60729.1666666666</v>
      </c>
      <c r="K43" s="538"/>
      <c r="L43" s="539"/>
      <c r="M43" s="540"/>
      <c r="N43" s="541"/>
      <c r="O43" s="542"/>
      <c r="P43" s="543"/>
      <c r="Q43" s="544"/>
      <c r="R43" s="545"/>
      <c r="S43" s="546"/>
      <c r="T43" s="547"/>
      <c r="U43" s="548"/>
      <c r="V43" s="549"/>
      <c r="W43" s="147">
        <f>SUM(K43:V43)</f>
        <v>0</v>
      </c>
      <c r="X43" s="147">
        <f>W43*F43</f>
        <v>0</v>
      </c>
      <c r="Y43" s="119">
        <f>H43*W43</f>
        <v>0</v>
      </c>
      <c r="Z43" s="566">
        <v>1298</v>
      </c>
      <c r="AA43" s="551">
        <v>0.5600000000000001</v>
      </c>
      <c r="AB43" s="551">
        <v>8.960000000000001</v>
      </c>
      <c r="AC43" s="552">
        <f>K43*F43</f>
        <v>0</v>
      </c>
      <c r="AD43" s="553">
        <f>L43*F43</f>
        <v>0</v>
      </c>
      <c r="AE43" s="554">
        <f>M43*F43</f>
        <v>0</v>
      </c>
      <c r="AF43" s="555">
        <f>N43*F43</f>
        <v>0</v>
      </c>
      <c r="AG43" s="556">
        <f>O43*F43</f>
        <v>0</v>
      </c>
      <c r="AH43" s="557">
        <f>P43*F43</f>
        <v>0</v>
      </c>
      <c r="AI43" s="558">
        <f>Q43*F43</f>
        <v>0</v>
      </c>
      <c r="AJ43" s="559">
        <f>R43*F43</f>
        <v>0</v>
      </c>
      <c r="AK43" s="560">
        <f>S43*F43</f>
        <v>0</v>
      </c>
      <c r="AL43" s="561">
        <f>T43*F43</f>
        <v>0</v>
      </c>
      <c r="AM43" s="562">
        <f>U43*F43</f>
        <v>0</v>
      </c>
      <c r="AN43" s="563">
        <f>V43*F43</f>
        <v>0</v>
      </c>
      <c r="AO43" s="551">
        <f>AB43*W43</f>
        <v>0</v>
      </c>
      <c r="AP43" s="293"/>
      <c r="AQ43" s="564"/>
      <c r="AR43" s="564"/>
      <c r="AS43" s="565">
        <f>F43*W43</f>
        <v>0</v>
      </c>
      <c r="AT43" s="564"/>
      <c r="AU43" s="564"/>
      <c r="AV43" s="564"/>
      <c r="AW43" s="564"/>
      <c r="AX43" s="122"/>
      <c r="AY43" s="93"/>
    </row>
    <row r="44" ht="47" customHeight="1">
      <c r="A44" s="452">
        <v>6</v>
      </c>
      <c r="B44" t="s" s="124">
        <v>794</v>
      </c>
      <c r="C44" s="254"/>
      <c r="D44" t="s" s="152">
        <v>795</v>
      </c>
      <c r="E44" t="s" s="152">
        <v>125</v>
      </c>
      <c r="F44" s="452">
        <v>2</v>
      </c>
      <c r="G44" t="s" s="124">
        <v>716</v>
      </c>
      <c r="H44" s="127">
        <v>35000</v>
      </c>
      <c r="I44" s="128">
        <v>38500</v>
      </c>
      <c r="J44" s="129">
        <f>I44/0.7</f>
        <v>55000</v>
      </c>
      <c r="K44" s="538"/>
      <c r="L44" s="539"/>
      <c r="M44" s="540"/>
      <c r="N44" s="541"/>
      <c r="O44" s="542"/>
      <c r="P44" s="543"/>
      <c r="Q44" s="544"/>
      <c r="R44" s="545"/>
      <c r="S44" s="546"/>
      <c r="T44" s="547"/>
      <c r="U44" s="548"/>
      <c r="V44" s="549"/>
      <c r="W44" s="147">
        <f>SUM(K44:V44)</f>
        <v>0</v>
      </c>
      <c r="X44" s="147">
        <f>W44*F44</f>
        <v>0</v>
      </c>
      <c r="Y44" s="119">
        <f>H44*W44</f>
        <v>0</v>
      </c>
      <c r="Z44" s="566">
        <v>1191</v>
      </c>
      <c r="AA44" s="551">
        <v>0.44</v>
      </c>
      <c r="AB44" s="551">
        <v>7.04</v>
      </c>
      <c r="AC44" s="552">
        <f>K44*F44</f>
        <v>0</v>
      </c>
      <c r="AD44" s="553">
        <f>L44*F44</f>
        <v>0</v>
      </c>
      <c r="AE44" s="554">
        <f>M44*F44</f>
        <v>0</v>
      </c>
      <c r="AF44" s="555">
        <f>N44*F44</f>
        <v>0</v>
      </c>
      <c r="AG44" s="556">
        <f>O44*F44</f>
        <v>0</v>
      </c>
      <c r="AH44" s="557">
        <f>P44*F44</f>
        <v>0</v>
      </c>
      <c r="AI44" s="558">
        <f>Q44*F44</f>
        <v>0</v>
      </c>
      <c r="AJ44" s="559">
        <f>R44*F44</f>
        <v>0</v>
      </c>
      <c r="AK44" s="560">
        <f>S44*F44</f>
        <v>0</v>
      </c>
      <c r="AL44" s="561">
        <f>T44*F44</f>
        <v>0</v>
      </c>
      <c r="AM44" s="562">
        <f>U44*F44</f>
        <v>0</v>
      </c>
      <c r="AN44" s="563">
        <f>V44*F44</f>
        <v>0</v>
      </c>
      <c r="AO44" s="551">
        <f>AB44*W44</f>
        <v>0</v>
      </c>
      <c r="AP44" s="293"/>
      <c r="AQ44" s="564"/>
      <c r="AR44" s="564"/>
      <c r="AS44" s="565">
        <f>F44*W44</f>
        <v>0</v>
      </c>
      <c r="AT44" s="564"/>
      <c r="AU44" s="564"/>
      <c r="AV44" s="564"/>
      <c r="AW44" s="564"/>
      <c r="AX44" s="122"/>
      <c r="AY44" s="93"/>
    </row>
    <row r="45" ht="67" customHeight="1">
      <c r="A45" s="452">
        <v>7</v>
      </c>
      <c r="B45" t="s" s="124">
        <v>796</v>
      </c>
      <c r="C45" s="254"/>
      <c r="D45" t="s" s="152">
        <v>797</v>
      </c>
      <c r="E45" t="s" s="152">
        <v>125</v>
      </c>
      <c r="F45" s="452">
        <v>2</v>
      </c>
      <c r="G45" t="s" s="124">
        <v>716</v>
      </c>
      <c r="H45" s="127">
        <v>44661.4583333333</v>
      </c>
      <c r="I45" s="128">
        <v>49127.6041666666</v>
      </c>
      <c r="J45" s="129">
        <f>I45/0.7</f>
        <v>70182.2916666666</v>
      </c>
      <c r="K45" s="538"/>
      <c r="L45" s="539"/>
      <c r="M45" s="540"/>
      <c r="N45" s="541"/>
      <c r="O45" s="542"/>
      <c r="P45" s="543"/>
      <c r="Q45" s="544"/>
      <c r="R45" s="545"/>
      <c r="S45" s="546"/>
      <c r="T45" s="547"/>
      <c r="U45" s="548"/>
      <c r="V45" s="549"/>
      <c r="W45" s="147">
        <f>SUM(K45:V45)</f>
        <v>0</v>
      </c>
      <c r="X45" s="147">
        <f>W45*F45</f>
        <v>0</v>
      </c>
      <c r="Y45" s="119">
        <f>H45*W45</f>
        <v>0</v>
      </c>
      <c r="Z45" s="566">
        <v>1498</v>
      </c>
      <c r="AA45" s="551">
        <v>0.78</v>
      </c>
      <c r="AB45" s="551">
        <v>12.48</v>
      </c>
      <c r="AC45" s="552">
        <f>K45*F45</f>
        <v>0</v>
      </c>
      <c r="AD45" s="553">
        <f>L45*F45</f>
        <v>0</v>
      </c>
      <c r="AE45" s="554">
        <f>M45*F45</f>
        <v>0</v>
      </c>
      <c r="AF45" s="555">
        <f>N45*F45</f>
        <v>0</v>
      </c>
      <c r="AG45" s="556">
        <f>O45*F45</f>
        <v>0</v>
      </c>
      <c r="AH45" s="557">
        <f>P45*F45</f>
        <v>0</v>
      </c>
      <c r="AI45" s="558">
        <f>Q45*F45</f>
        <v>0</v>
      </c>
      <c r="AJ45" s="559">
        <f>R45*F45</f>
        <v>0</v>
      </c>
      <c r="AK45" s="560">
        <f>S45*F45</f>
        <v>0</v>
      </c>
      <c r="AL45" s="561">
        <f>T45*F45</f>
        <v>0</v>
      </c>
      <c r="AM45" s="562">
        <f>U45*F45</f>
        <v>0</v>
      </c>
      <c r="AN45" s="563">
        <f>V45*F45</f>
        <v>0</v>
      </c>
      <c r="AO45" s="551">
        <f>AB45*W45</f>
        <v>0</v>
      </c>
      <c r="AP45" s="293"/>
      <c r="AQ45" s="564"/>
      <c r="AR45" s="564"/>
      <c r="AS45" s="565">
        <f>F45*W45</f>
        <v>0</v>
      </c>
      <c r="AT45" s="564"/>
      <c r="AU45" s="564"/>
      <c r="AV45" s="564"/>
      <c r="AW45" s="564"/>
      <c r="AX45" s="122"/>
      <c r="AY45" s="93"/>
    </row>
    <row r="46" ht="81" customHeight="1">
      <c r="A46" s="452">
        <v>8</v>
      </c>
      <c r="B46" t="s" s="124">
        <v>798</v>
      </c>
      <c r="C46" s="254"/>
      <c r="D46" t="s" s="152">
        <v>797</v>
      </c>
      <c r="E46" t="s" s="152">
        <v>125</v>
      </c>
      <c r="F46" s="452">
        <v>2</v>
      </c>
      <c r="G46" t="s" s="124">
        <v>716</v>
      </c>
      <c r="H46" s="127">
        <v>55416.6666666667</v>
      </c>
      <c r="I46" s="128">
        <v>60958.3333333334</v>
      </c>
      <c r="J46" s="129">
        <f>I46/0.7</f>
        <v>87083.3333333334</v>
      </c>
      <c r="K46" s="538"/>
      <c r="L46" s="539"/>
      <c r="M46" s="540"/>
      <c r="N46" s="541"/>
      <c r="O46" s="542"/>
      <c r="P46" s="543"/>
      <c r="Q46" s="544"/>
      <c r="R46" s="545"/>
      <c r="S46" s="546"/>
      <c r="T46" s="547"/>
      <c r="U46" s="548"/>
      <c r="V46" s="549"/>
      <c r="W46" s="147">
        <f>SUM(K46:V46)</f>
        <v>0</v>
      </c>
      <c r="X46" s="147">
        <f>W46*F46</f>
        <v>0</v>
      </c>
      <c r="Y46" s="119">
        <f>H46*W46</f>
        <v>0</v>
      </c>
      <c r="Z46" s="566">
        <v>1864</v>
      </c>
      <c r="AA46" s="551">
        <v>1.06</v>
      </c>
      <c r="AB46" s="551">
        <v>16.96</v>
      </c>
      <c r="AC46" s="552">
        <f>K46*F46</f>
        <v>0</v>
      </c>
      <c r="AD46" s="553">
        <f>L46*F46</f>
        <v>0</v>
      </c>
      <c r="AE46" s="554">
        <f>M46*F46</f>
        <v>0</v>
      </c>
      <c r="AF46" s="555">
        <f>N46*F46</f>
        <v>0</v>
      </c>
      <c r="AG46" s="556">
        <f>O46*F46</f>
        <v>0</v>
      </c>
      <c r="AH46" s="557">
        <f>P46*F46</f>
        <v>0</v>
      </c>
      <c r="AI46" s="558">
        <f>Q46*F46</f>
        <v>0</v>
      </c>
      <c r="AJ46" s="559">
        <f>R46*F46</f>
        <v>0</v>
      </c>
      <c r="AK46" s="560">
        <f>S46*F46</f>
        <v>0</v>
      </c>
      <c r="AL46" s="561">
        <f>T46*F46</f>
        <v>0</v>
      </c>
      <c r="AM46" s="562">
        <f>U46*F46</f>
        <v>0</v>
      </c>
      <c r="AN46" s="563">
        <f>V46*F46</f>
        <v>0</v>
      </c>
      <c r="AO46" s="551">
        <f>AB46*W46</f>
        <v>0</v>
      </c>
      <c r="AP46" s="293"/>
      <c r="AQ46" s="564"/>
      <c r="AR46" s="564"/>
      <c r="AS46" s="565">
        <f>F46*W46</f>
        <v>0</v>
      </c>
      <c r="AT46" s="564"/>
      <c r="AU46" s="564"/>
      <c r="AV46" s="564"/>
      <c r="AW46" s="564"/>
      <c r="AX46" s="122"/>
      <c r="AY46" s="93"/>
    </row>
    <row r="47" ht="55" customHeight="1">
      <c r="A47" s="452">
        <v>9</v>
      </c>
      <c r="B47" t="s" s="124">
        <v>799</v>
      </c>
      <c r="C47" s="254"/>
      <c r="D47" t="s" s="152">
        <v>800</v>
      </c>
      <c r="E47" t="s" s="152">
        <v>125</v>
      </c>
      <c r="F47" s="452">
        <v>2</v>
      </c>
      <c r="G47" t="s" s="124">
        <v>716</v>
      </c>
      <c r="H47" s="127">
        <v>41380.2083333333</v>
      </c>
      <c r="I47" s="128">
        <v>45518.2291666666</v>
      </c>
      <c r="J47" s="129">
        <f>I47/0.7</f>
        <v>65026.0416666666</v>
      </c>
      <c r="K47" s="538"/>
      <c r="L47" s="539"/>
      <c r="M47" s="540"/>
      <c r="N47" s="541"/>
      <c r="O47" s="542"/>
      <c r="P47" s="543"/>
      <c r="Q47" s="544"/>
      <c r="R47" s="545"/>
      <c r="S47" s="546"/>
      <c r="T47" s="547"/>
      <c r="U47" s="548"/>
      <c r="V47" s="549"/>
      <c r="W47" s="147">
        <f>SUM(K47:V47)</f>
        <v>0</v>
      </c>
      <c r="X47" s="147">
        <f>W47*F47</f>
        <v>0</v>
      </c>
      <c r="Y47" s="119">
        <f>H47*W47</f>
        <v>0</v>
      </c>
      <c r="Z47" s="566">
        <v>1377</v>
      </c>
      <c r="AA47" s="551">
        <v>0.62</v>
      </c>
      <c r="AB47" s="551">
        <v>9.92</v>
      </c>
      <c r="AC47" s="552">
        <f>K47*F47</f>
        <v>0</v>
      </c>
      <c r="AD47" s="553">
        <f>L47*F47</f>
        <v>0</v>
      </c>
      <c r="AE47" s="554">
        <f>M47*F47</f>
        <v>0</v>
      </c>
      <c r="AF47" s="555">
        <f>N47*F47</f>
        <v>0</v>
      </c>
      <c r="AG47" s="556">
        <f>O47*F47</f>
        <v>0</v>
      </c>
      <c r="AH47" s="557">
        <f>P47*F47</f>
        <v>0</v>
      </c>
      <c r="AI47" s="558">
        <f>Q47*F47</f>
        <v>0</v>
      </c>
      <c r="AJ47" s="559">
        <f>R47*F47</f>
        <v>0</v>
      </c>
      <c r="AK47" s="560">
        <f>S47*F47</f>
        <v>0</v>
      </c>
      <c r="AL47" s="561">
        <f>T47*F47</f>
        <v>0</v>
      </c>
      <c r="AM47" s="562">
        <f>U47*F47</f>
        <v>0</v>
      </c>
      <c r="AN47" s="563">
        <f>V47*F47</f>
        <v>0</v>
      </c>
      <c r="AO47" s="551">
        <f>AB47*W47</f>
        <v>0</v>
      </c>
      <c r="AP47" s="293"/>
      <c r="AQ47" s="564"/>
      <c r="AR47" s="564"/>
      <c r="AS47" s="565">
        <f>F47*W47</f>
        <v>0</v>
      </c>
      <c r="AT47" s="564"/>
      <c r="AU47" s="564"/>
      <c r="AV47" s="564"/>
      <c r="AW47" s="564"/>
      <c r="AX47" s="122"/>
      <c r="AY47" s="93"/>
    </row>
    <row r="48" ht="83" customHeight="1">
      <c r="A48" s="452">
        <v>10</v>
      </c>
      <c r="B48" t="s" s="124">
        <v>801</v>
      </c>
      <c r="C48" s="254"/>
      <c r="D48" t="s" s="152">
        <v>802</v>
      </c>
      <c r="E48" t="s" s="152">
        <v>528</v>
      </c>
      <c r="F48" s="452">
        <v>2</v>
      </c>
      <c r="G48" t="s" s="124">
        <v>716</v>
      </c>
      <c r="H48" s="127">
        <v>76562.5</v>
      </c>
      <c r="I48" s="128">
        <v>84218.75</v>
      </c>
      <c r="J48" s="129">
        <f>I48/0.7</f>
        <v>120312.5</v>
      </c>
      <c r="K48" s="538"/>
      <c r="L48" s="539"/>
      <c r="M48" s="540"/>
      <c r="N48" s="541"/>
      <c r="O48" s="542"/>
      <c r="P48" s="543"/>
      <c r="Q48" s="544"/>
      <c r="R48" s="545"/>
      <c r="S48" s="546"/>
      <c r="T48" s="547"/>
      <c r="U48" s="548"/>
      <c r="V48" s="549"/>
      <c r="W48" s="147">
        <f>SUM(K48:V48)</f>
        <v>0</v>
      </c>
      <c r="X48" s="147">
        <f>W48*F48</f>
        <v>0</v>
      </c>
      <c r="Y48" s="119">
        <f>H48*W48</f>
        <v>0</v>
      </c>
      <c r="Z48" s="566">
        <v>2531</v>
      </c>
      <c r="AA48" s="551">
        <v>1.9</v>
      </c>
      <c r="AB48" s="551">
        <v>30.4</v>
      </c>
      <c r="AC48" s="552">
        <f>K48*F48</f>
        <v>0</v>
      </c>
      <c r="AD48" s="553">
        <f>L48*F48</f>
        <v>0</v>
      </c>
      <c r="AE48" s="554">
        <f>M48*F48</f>
        <v>0</v>
      </c>
      <c r="AF48" s="555">
        <f>N48*F48</f>
        <v>0</v>
      </c>
      <c r="AG48" s="556">
        <f>O48*F48</f>
        <v>0</v>
      </c>
      <c r="AH48" s="557">
        <f>P48*F48</f>
        <v>0</v>
      </c>
      <c r="AI48" s="558">
        <f>Q48*F48</f>
        <v>0</v>
      </c>
      <c r="AJ48" s="559">
        <f>R48*F48</f>
        <v>0</v>
      </c>
      <c r="AK48" s="560">
        <f>S48*F48</f>
        <v>0</v>
      </c>
      <c r="AL48" s="561">
        <f>T48*F48</f>
        <v>0</v>
      </c>
      <c r="AM48" s="562">
        <f>U48*F48</f>
        <v>0</v>
      </c>
      <c r="AN48" s="563">
        <f>V48*F48</f>
        <v>0</v>
      </c>
      <c r="AO48" s="551">
        <f>AB48*W48</f>
        <v>0</v>
      </c>
      <c r="AP48" s="293"/>
      <c r="AQ48" s="564"/>
      <c r="AR48" s="565">
        <f>F48*W48</f>
        <v>0</v>
      </c>
      <c r="AS48" s="564"/>
      <c r="AT48" s="564"/>
      <c r="AU48" s="564"/>
      <c r="AV48" s="564"/>
      <c r="AW48" s="564"/>
      <c r="AX48" s="122"/>
      <c r="AY48" s="93"/>
    </row>
    <row r="49" ht="85" customHeight="1">
      <c r="A49" s="452">
        <v>11</v>
      </c>
      <c r="B49" t="s" s="124">
        <v>803</v>
      </c>
      <c r="C49" s="254"/>
      <c r="D49" t="s" s="152">
        <v>804</v>
      </c>
      <c r="E49" t="s" s="152">
        <v>528</v>
      </c>
      <c r="F49" s="452">
        <v>2</v>
      </c>
      <c r="G49" t="s" s="124">
        <v>716</v>
      </c>
      <c r="H49" s="127">
        <v>64348.9583333333</v>
      </c>
      <c r="I49" s="128">
        <v>70783.8541666666</v>
      </c>
      <c r="J49" s="129">
        <f>I49/0.7</f>
        <v>101119.791666667</v>
      </c>
      <c r="K49" s="538"/>
      <c r="L49" s="539"/>
      <c r="M49" s="540"/>
      <c r="N49" s="541"/>
      <c r="O49" s="542"/>
      <c r="P49" s="543"/>
      <c r="Q49" s="544"/>
      <c r="R49" s="545"/>
      <c r="S49" s="546"/>
      <c r="T49" s="547"/>
      <c r="U49" s="548"/>
      <c r="V49" s="549"/>
      <c r="W49" s="147">
        <f>SUM(K49:V49)</f>
        <v>0</v>
      </c>
      <c r="X49" s="147">
        <f>W49*F49</f>
        <v>0</v>
      </c>
      <c r="Y49" s="119">
        <f>H49*W49</f>
        <v>0</v>
      </c>
      <c r="Z49" s="566">
        <v>2132</v>
      </c>
      <c r="AA49" s="551">
        <v>1.5</v>
      </c>
      <c r="AB49" s="551">
        <v>24</v>
      </c>
      <c r="AC49" s="552">
        <f>K49*F49</f>
        <v>0</v>
      </c>
      <c r="AD49" s="553">
        <f>L49*F49</f>
        <v>0</v>
      </c>
      <c r="AE49" s="554">
        <f>M49*F49</f>
        <v>0</v>
      </c>
      <c r="AF49" s="555">
        <f>N49*F49</f>
        <v>0</v>
      </c>
      <c r="AG49" s="556">
        <f>O49*F49</f>
        <v>0</v>
      </c>
      <c r="AH49" s="557">
        <f>P49*F49</f>
        <v>0</v>
      </c>
      <c r="AI49" s="558">
        <f>Q49*F49</f>
        <v>0</v>
      </c>
      <c r="AJ49" s="559">
        <f>R49*F49</f>
        <v>0</v>
      </c>
      <c r="AK49" s="560">
        <f>S49*F49</f>
        <v>0</v>
      </c>
      <c r="AL49" s="561">
        <f>T49*F49</f>
        <v>0</v>
      </c>
      <c r="AM49" s="562">
        <f>U49*F49</f>
        <v>0</v>
      </c>
      <c r="AN49" s="563">
        <f>V49*F49</f>
        <v>0</v>
      </c>
      <c r="AO49" s="551">
        <f>AB49*W49</f>
        <v>0</v>
      </c>
      <c r="AP49" s="293"/>
      <c r="AQ49" s="564"/>
      <c r="AR49" s="565">
        <f>F49*W49</f>
        <v>0</v>
      </c>
      <c r="AS49" s="564"/>
      <c r="AT49" s="564"/>
      <c r="AU49" s="564"/>
      <c r="AV49" s="564"/>
      <c r="AW49" s="564"/>
      <c r="AX49" s="122"/>
      <c r="AY49" s="93"/>
    </row>
    <row r="50" ht="80" customHeight="1">
      <c r="A50" s="452">
        <v>12</v>
      </c>
      <c r="B50" t="s" s="124">
        <v>805</v>
      </c>
      <c r="C50" s="254"/>
      <c r="D50" t="s" s="152">
        <v>806</v>
      </c>
      <c r="E50" t="s" s="152">
        <v>528</v>
      </c>
      <c r="F50" s="452">
        <v>2</v>
      </c>
      <c r="G50" t="s" s="124">
        <v>716</v>
      </c>
      <c r="H50" s="127">
        <v>64713.5416666667</v>
      </c>
      <c r="I50" s="128">
        <v>71184.8958333334</v>
      </c>
      <c r="J50" s="129">
        <f>I50/0.7</f>
        <v>101692.708333333</v>
      </c>
      <c r="K50" s="538"/>
      <c r="L50" s="539"/>
      <c r="M50" s="540"/>
      <c r="N50" s="541"/>
      <c r="O50" s="542"/>
      <c r="P50" s="543"/>
      <c r="Q50" s="544"/>
      <c r="R50" s="545"/>
      <c r="S50" s="546"/>
      <c r="T50" s="547"/>
      <c r="U50" s="548"/>
      <c r="V50" s="549"/>
      <c r="W50" s="147">
        <f>SUM(K50:V50)</f>
        <v>0</v>
      </c>
      <c r="X50" s="147">
        <f>W50*F50</f>
        <v>0</v>
      </c>
      <c r="Y50" s="119">
        <f>H50*W50</f>
        <v>0</v>
      </c>
      <c r="Z50" s="566">
        <v>2143</v>
      </c>
      <c r="AA50" s="551">
        <v>1.5</v>
      </c>
      <c r="AB50" s="551">
        <v>24</v>
      </c>
      <c r="AC50" s="552">
        <f>K50*F50</f>
        <v>0</v>
      </c>
      <c r="AD50" s="553">
        <f>L50*F50</f>
        <v>0</v>
      </c>
      <c r="AE50" s="554">
        <f>M50*F50</f>
        <v>0</v>
      </c>
      <c r="AF50" s="555">
        <f>N50*F50</f>
        <v>0</v>
      </c>
      <c r="AG50" s="556">
        <f>O50*F50</f>
        <v>0</v>
      </c>
      <c r="AH50" s="557">
        <f>P50*F50</f>
        <v>0</v>
      </c>
      <c r="AI50" s="558">
        <f>Q50*F50</f>
        <v>0</v>
      </c>
      <c r="AJ50" s="559">
        <f>R50*F50</f>
        <v>0</v>
      </c>
      <c r="AK50" s="560">
        <f>S50*F50</f>
        <v>0</v>
      </c>
      <c r="AL50" s="561">
        <f>T50*F50</f>
        <v>0</v>
      </c>
      <c r="AM50" s="562">
        <f>U50*F50</f>
        <v>0</v>
      </c>
      <c r="AN50" s="563">
        <f>V50*F50</f>
        <v>0</v>
      </c>
      <c r="AO50" s="551">
        <f>AB50*W50</f>
        <v>0</v>
      </c>
      <c r="AP50" s="293"/>
      <c r="AQ50" s="564"/>
      <c r="AR50" s="565">
        <f>F50*W50</f>
        <v>0</v>
      </c>
      <c r="AS50" s="564"/>
      <c r="AT50" s="564"/>
      <c r="AU50" s="564"/>
      <c r="AV50" s="564"/>
      <c r="AW50" s="564"/>
      <c r="AX50" s="122"/>
      <c r="AY50" s="93"/>
    </row>
    <row r="51" ht="80" customHeight="1">
      <c r="A51" s="452">
        <v>13</v>
      </c>
      <c r="B51" t="s" s="124">
        <v>807</v>
      </c>
      <c r="C51" s="254"/>
      <c r="D51" t="s" s="152">
        <v>808</v>
      </c>
      <c r="E51" t="s" s="152">
        <v>528</v>
      </c>
      <c r="F51" s="452">
        <v>2</v>
      </c>
      <c r="G51" t="s" s="124">
        <v>716</v>
      </c>
      <c r="H51" s="127">
        <v>59062.5</v>
      </c>
      <c r="I51" s="128">
        <v>64968.75</v>
      </c>
      <c r="J51" s="129">
        <f>I51/0.7</f>
        <v>92812.5</v>
      </c>
      <c r="K51" s="538"/>
      <c r="L51" s="539"/>
      <c r="M51" s="540"/>
      <c r="N51" s="541"/>
      <c r="O51" s="542"/>
      <c r="P51" s="543"/>
      <c r="Q51" s="544"/>
      <c r="R51" s="545"/>
      <c r="S51" s="546"/>
      <c r="T51" s="547"/>
      <c r="U51" s="548"/>
      <c r="V51" s="549"/>
      <c r="W51" s="147">
        <f>SUM(K51:V51)</f>
        <v>0</v>
      </c>
      <c r="X51" s="147">
        <f>W51*F51</f>
        <v>0</v>
      </c>
      <c r="Y51" s="119">
        <f>H51*W51</f>
        <v>0</v>
      </c>
      <c r="Z51" s="566">
        <v>1965</v>
      </c>
      <c r="AA51" s="551">
        <v>1.3</v>
      </c>
      <c r="AB51" s="551">
        <v>20.8</v>
      </c>
      <c r="AC51" s="552">
        <f>K51*F51</f>
        <v>0</v>
      </c>
      <c r="AD51" s="553">
        <f>L51*F51</f>
        <v>0</v>
      </c>
      <c r="AE51" s="554">
        <f>M51*F51</f>
        <v>0</v>
      </c>
      <c r="AF51" s="555">
        <f>N51*F51</f>
        <v>0</v>
      </c>
      <c r="AG51" s="556">
        <f>O51*F51</f>
        <v>0</v>
      </c>
      <c r="AH51" s="557">
        <f>P51*F51</f>
        <v>0</v>
      </c>
      <c r="AI51" s="558">
        <f>Q51*F51</f>
        <v>0</v>
      </c>
      <c r="AJ51" s="559">
        <f>R51*F51</f>
        <v>0</v>
      </c>
      <c r="AK51" s="560">
        <f>S51*F51</f>
        <v>0</v>
      </c>
      <c r="AL51" s="561">
        <f>T51*F51</f>
        <v>0</v>
      </c>
      <c r="AM51" s="562">
        <f>U51*F51</f>
        <v>0</v>
      </c>
      <c r="AN51" s="563">
        <f>V51*F51</f>
        <v>0</v>
      </c>
      <c r="AO51" s="551">
        <f>AB51*W51</f>
        <v>0</v>
      </c>
      <c r="AP51" s="293"/>
      <c r="AQ51" s="564"/>
      <c r="AR51" s="565">
        <f>F51*W51</f>
        <v>0</v>
      </c>
      <c r="AS51" s="564"/>
      <c r="AT51" s="564"/>
      <c r="AU51" s="564"/>
      <c r="AV51" s="564"/>
      <c r="AW51" s="564"/>
      <c r="AX51" s="122"/>
      <c r="AY51" s="93"/>
    </row>
    <row r="52" ht="81" customHeight="1">
      <c r="A52" s="452">
        <v>14</v>
      </c>
      <c r="B52" t="s" s="124">
        <v>809</v>
      </c>
      <c r="C52" s="254"/>
      <c r="D52" t="s" s="152">
        <v>810</v>
      </c>
      <c r="E52" t="s" s="152">
        <v>528</v>
      </c>
      <c r="F52" s="452">
        <v>2</v>
      </c>
      <c r="G52" t="s" s="124">
        <v>716</v>
      </c>
      <c r="H52" s="127">
        <v>60885.4166666667</v>
      </c>
      <c r="I52" s="128">
        <v>66973.9583333334</v>
      </c>
      <c r="J52" s="129">
        <f>I52/0.7</f>
        <v>95677.0833333334</v>
      </c>
      <c r="K52" s="538"/>
      <c r="L52" s="539"/>
      <c r="M52" s="540"/>
      <c r="N52" s="541"/>
      <c r="O52" s="542"/>
      <c r="P52" s="543"/>
      <c r="Q52" s="544"/>
      <c r="R52" s="545"/>
      <c r="S52" s="546"/>
      <c r="T52" s="547"/>
      <c r="U52" s="548"/>
      <c r="V52" s="549"/>
      <c r="W52" s="147">
        <f>SUM(K52:V52)</f>
        <v>0</v>
      </c>
      <c r="X52" s="147">
        <f>W52*F52</f>
        <v>0</v>
      </c>
      <c r="Y52" s="119">
        <f>H52*W52</f>
        <v>0</v>
      </c>
      <c r="Z52" s="566">
        <v>2017</v>
      </c>
      <c r="AA52" s="551">
        <v>1.36</v>
      </c>
      <c r="AB52" s="551">
        <v>21.76</v>
      </c>
      <c r="AC52" s="552">
        <f>K52*F52</f>
        <v>0</v>
      </c>
      <c r="AD52" s="553">
        <f>L52*F52</f>
        <v>0</v>
      </c>
      <c r="AE52" s="554">
        <f>M52*F52</f>
        <v>0</v>
      </c>
      <c r="AF52" s="555">
        <f>N52*F52</f>
        <v>0</v>
      </c>
      <c r="AG52" s="556">
        <f>O52*F52</f>
        <v>0</v>
      </c>
      <c r="AH52" s="557">
        <f>P52*F52</f>
        <v>0</v>
      </c>
      <c r="AI52" s="558">
        <f>Q52*F52</f>
        <v>0</v>
      </c>
      <c r="AJ52" s="559">
        <f>R52*F52</f>
        <v>0</v>
      </c>
      <c r="AK52" s="560">
        <f>S52*F52</f>
        <v>0</v>
      </c>
      <c r="AL52" s="561">
        <f>T52*F52</f>
        <v>0</v>
      </c>
      <c r="AM52" s="562">
        <f>U52*F52</f>
        <v>0</v>
      </c>
      <c r="AN52" s="563">
        <f>V52*F52</f>
        <v>0</v>
      </c>
      <c r="AO52" s="551">
        <f>AB52*W52</f>
        <v>0</v>
      </c>
      <c r="AP52" s="293"/>
      <c r="AQ52" s="564"/>
      <c r="AR52" s="565">
        <f>F52*W52</f>
        <v>0</v>
      </c>
      <c r="AS52" s="564"/>
      <c r="AT52" s="564"/>
      <c r="AU52" s="564"/>
      <c r="AV52" s="564"/>
      <c r="AW52" s="564"/>
      <c r="AX52" s="122"/>
      <c r="AY52" s="93"/>
    </row>
    <row r="53" ht="76" customHeight="1">
      <c r="A53" s="452">
        <v>15</v>
      </c>
      <c r="B53" t="s" s="124">
        <v>811</v>
      </c>
      <c r="C53" s="254"/>
      <c r="D53" t="s" s="152">
        <v>810</v>
      </c>
      <c r="E53" t="s" s="152">
        <v>528</v>
      </c>
      <c r="F53" s="452">
        <v>2</v>
      </c>
      <c r="G53" t="s" s="124">
        <v>716</v>
      </c>
      <c r="H53" s="127">
        <v>50494.7916666667</v>
      </c>
      <c r="I53" s="128">
        <v>55544.2708333334</v>
      </c>
      <c r="J53" s="129">
        <f>I53/0.7</f>
        <v>79348.9583333334</v>
      </c>
      <c r="K53" s="538"/>
      <c r="L53" s="539"/>
      <c r="M53" s="540"/>
      <c r="N53" s="541"/>
      <c r="O53" s="542"/>
      <c r="P53" s="543"/>
      <c r="Q53" s="544"/>
      <c r="R53" s="545"/>
      <c r="S53" s="546"/>
      <c r="T53" s="547"/>
      <c r="U53" s="548"/>
      <c r="V53" s="549"/>
      <c r="W53" s="147">
        <f>SUM(K53:V53)</f>
        <v>0</v>
      </c>
      <c r="X53" s="147">
        <f>W53*F53</f>
        <v>0</v>
      </c>
      <c r="Y53" s="119">
        <f>H53*W53</f>
        <v>0</v>
      </c>
      <c r="Z53" s="566">
        <v>1669</v>
      </c>
      <c r="AA53" s="551">
        <v>1</v>
      </c>
      <c r="AB53" s="551">
        <v>16</v>
      </c>
      <c r="AC53" s="552">
        <f>K53*F53</f>
        <v>0</v>
      </c>
      <c r="AD53" s="553">
        <f>L53*F53</f>
        <v>0</v>
      </c>
      <c r="AE53" s="554">
        <f>M53*F53</f>
        <v>0</v>
      </c>
      <c r="AF53" s="555">
        <f>N53*F53</f>
        <v>0</v>
      </c>
      <c r="AG53" s="556">
        <f>O53*F53</f>
        <v>0</v>
      </c>
      <c r="AH53" s="557">
        <f>P53*F53</f>
        <v>0</v>
      </c>
      <c r="AI53" s="558">
        <f>Q53*F53</f>
        <v>0</v>
      </c>
      <c r="AJ53" s="559">
        <f>R53*F53</f>
        <v>0</v>
      </c>
      <c r="AK53" s="560">
        <f>S53*F53</f>
        <v>0</v>
      </c>
      <c r="AL53" s="561">
        <f>T53*F53</f>
        <v>0</v>
      </c>
      <c r="AM53" s="562">
        <f>U53*F53</f>
        <v>0</v>
      </c>
      <c r="AN53" s="563">
        <f>V53*F53</f>
        <v>0</v>
      </c>
      <c r="AO53" s="551">
        <f>AB53*W53</f>
        <v>0</v>
      </c>
      <c r="AP53" s="293"/>
      <c r="AQ53" s="564"/>
      <c r="AR53" s="565">
        <f>F53*W53</f>
        <v>0</v>
      </c>
      <c r="AS53" s="564"/>
      <c r="AT53" s="564"/>
      <c r="AU53" s="564"/>
      <c r="AV53" s="564"/>
      <c r="AW53" s="564"/>
      <c r="AX53" s="122"/>
      <c r="AY53" s="93"/>
    </row>
    <row r="54" ht="95" customHeight="1">
      <c r="A54" s="452">
        <v>16</v>
      </c>
      <c r="B54" t="s" s="124">
        <v>812</v>
      </c>
      <c r="C54" s="254"/>
      <c r="D54" t="s" s="152">
        <v>813</v>
      </c>
      <c r="E54" t="s" s="152">
        <v>528</v>
      </c>
      <c r="F54" s="452">
        <v>2</v>
      </c>
      <c r="G54" t="s" s="124">
        <v>716</v>
      </c>
      <c r="H54" s="127">
        <v>69088.5416666667</v>
      </c>
      <c r="I54" s="128">
        <v>75997.3958333334</v>
      </c>
      <c r="J54" s="129">
        <f>I54/0.7</f>
        <v>108567.708333333</v>
      </c>
      <c r="K54" s="538"/>
      <c r="L54" s="539"/>
      <c r="M54" s="540"/>
      <c r="N54" s="541"/>
      <c r="O54" s="542"/>
      <c r="P54" s="543"/>
      <c r="Q54" s="544"/>
      <c r="R54" s="545"/>
      <c r="S54" s="546"/>
      <c r="T54" s="547"/>
      <c r="U54" s="548"/>
      <c r="V54" s="549"/>
      <c r="W54" s="147">
        <f>SUM(K54:V54)</f>
        <v>0</v>
      </c>
      <c r="X54" s="147">
        <f>W54*F54</f>
        <v>0</v>
      </c>
      <c r="Y54" s="119">
        <f>H54*W54</f>
        <v>0</v>
      </c>
      <c r="Z54" s="566">
        <v>2305</v>
      </c>
      <c r="AA54" s="551">
        <v>1.7</v>
      </c>
      <c r="AB54" s="551">
        <v>27.2</v>
      </c>
      <c r="AC54" s="552">
        <f>K54*F54</f>
        <v>0</v>
      </c>
      <c r="AD54" s="553">
        <f>L54*F54</f>
        <v>0</v>
      </c>
      <c r="AE54" s="554">
        <f>M54*F54</f>
        <v>0</v>
      </c>
      <c r="AF54" s="555">
        <f>N54*F54</f>
        <v>0</v>
      </c>
      <c r="AG54" s="556">
        <f>O54*F54</f>
        <v>0</v>
      </c>
      <c r="AH54" s="557">
        <f>P54*F54</f>
        <v>0</v>
      </c>
      <c r="AI54" s="558">
        <f>Q54*F54</f>
        <v>0</v>
      </c>
      <c r="AJ54" s="559">
        <f>R54*F54</f>
        <v>0</v>
      </c>
      <c r="AK54" s="560">
        <f>S54*F54</f>
        <v>0</v>
      </c>
      <c r="AL54" s="561">
        <f>T54*F54</f>
        <v>0</v>
      </c>
      <c r="AM54" s="562">
        <f>U54*F54</f>
        <v>0</v>
      </c>
      <c r="AN54" s="563">
        <f>V54*F54</f>
        <v>0</v>
      </c>
      <c r="AO54" s="551">
        <f>AB54*W54</f>
        <v>0</v>
      </c>
      <c r="AP54" s="293"/>
      <c r="AQ54" s="564"/>
      <c r="AR54" s="565">
        <f>F54*W54</f>
        <v>0</v>
      </c>
      <c r="AS54" s="564"/>
      <c r="AT54" s="564"/>
      <c r="AU54" s="564"/>
      <c r="AV54" s="564"/>
      <c r="AW54" s="564"/>
      <c r="AX54" s="122"/>
      <c r="AY54" s="93"/>
    </row>
    <row r="55" ht="114" customHeight="1">
      <c r="A55" s="452">
        <v>17</v>
      </c>
      <c r="B55" t="s" s="124">
        <v>814</v>
      </c>
      <c r="C55" s="254"/>
      <c r="D55" t="s" s="152">
        <v>813</v>
      </c>
      <c r="E55" t="s" s="152">
        <v>528</v>
      </c>
      <c r="F55" s="452">
        <v>2</v>
      </c>
      <c r="G55" t="s" s="124">
        <v>716</v>
      </c>
      <c r="H55" s="127">
        <v>95156.25</v>
      </c>
      <c r="I55" s="128">
        <v>104671.875</v>
      </c>
      <c r="J55" s="129">
        <f>I55/0.7</f>
        <v>149531.25</v>
      </c>
      <c r="K55" s="538"/>
      <c r="L55" s="539"/>
      <c r="M55" s="540"/>
      <c r="N55" s="541"/>
      <c r="O55" s="542"/>
      <c r="P55" s="543"/>
      <c r="Q55" s="544"/>
      <c r="R55" s="545"/>
      <c r="S55" s="546"/>
      <c r="T55" s="547"/>
      <c r="U55" s="548"/>
      <c r="V55" s="549"/>
      <c r="W55" s="147">
        <f>SUM(K55:V55)</f>
        <v>0</v>
      </c>
      <c r="X55" s="147">
        <f>W55*F55</f>
        <v>0</v>
      </c>
      <c r="Y55" s="119">
        <f>H55*W55</f>
        <v>0</v>
      </c>
      <c r="Z55" s="566">
        <v>3202</v>
      </c>
      <c r="AA55" s="551">
        <v>2.52</v>
      </c>
      <c r="AB55" s="551">
        <v>40.32</v>
      </c>
      <c r="AC55" s="552">
        <f>K55*F55</f>
        <v>0</v>
      </c>
      <c r="AD55" s="553">
        <f>L55*F55</f>
        <v>0</v>
      </c>
      <c r="AE55" s="554">
        <f>M55*F55</f>
        <v>0</v>
      </c>
      <c r="AF55" s="555">
        <f>N55*F55</f>
        <v>0</v>
      </c>
      <c r="AG55" s="556">
        <f>O55*F55</f>
        <v>0</v>
      </c>
      <c r="AH55" s="557">
        <f>P55*F55</f>
        <v>0</v>
      </c>
      <c r="AI55" s="558">
        <f>Q55*F55</f>
        <v>0</v>
      </c>
      <c r="AJ55" s="559">
        <f>R55*F55</f>
        <v>0</v>
      </c>
      <c r="AK55" s="560">
        <f>S55*F55</f>
        <v>0</v>
      </c>
      <c r="AL55" s="561">
        <f>T55*F55</f>
        <v>0</v>
      </c>
      <c r="AM55" s="562">
        <f>U55*F55</f>
        <v>0</v>
      </c>
      <c r="AN55" s="563">
        <f>V55*F55</f>
        <v>0</v>
      </c>
      <c r="AO55" s="551">
        <f>AB55*W55</f>
        <v>0</v>
      </c>
      <c r="AP55" s="293"/>
      <c r="AQ55" s="564"/>
      <c r="AR55" s="565">
        <f>F55*W55</f>
        <v>0</v>
      </c>
      <c r="AS55" s="564"/>
      <c r="AT55" s="564"/>
      <c r="AU55" s="564"/>
      <c r="AV55" s="564"/>
      <c r="AW55" s="564"/>
      <c r="AX55" s="122"/>
      <c r="AY55" s="93"/>
    </row>
    <row r="56" ht="93" customHeight="1">
      <c r="A56" s="452">
        <v>18</v>
      </c>
      <c r="B56" t="s" s="124">
        <v>815</v>
      </c>
      <c r="C56" s="254"/>
      <c r="D56" t="s" s="152">
        <v>816</v>
      </c>
      <c r="E56" t="s" s="152">
        <v>528</v>
      </c>
      <c r="F56" s="452">
        <v>2</v>
      </c>
      <c r="G56" t="s" s="124">
        <v>716</v>
      </c>
      <c r="H56" s="127">
        <v>64348.9583333333</v>
      </c>
      <c r="I56" s="128">
        <v>70783.8541666666</v>
      </c>
      <c r="J56" s="129">
        <f>I56/0.7</f>
        <v>101119.791666667</v>
      </c>
      <c r="K56" s="538"/>
      <c r="L56" s="539"/>
      <c r="M56" s="540"/>
      <c r="N56" s="541"/>
      <c r="O56" s="542"/>
      <c r="P56" s="543"/>
      <c r="Q56" s="544"/>
      <c r="R56" s="545"/>
      <c r="S56" s="546"/>
      <c r="T56" s="547"/>
      <c r="U56" s="548"/>
      <c r="V56" s="549"/>
      <c r="W56" s="147">
        <f>SUM(K56:V56)</f>
        <v>0</v>
      </c>
      <c r="X56" s="147">
        <f>W56*F56</f>
        <v>0</v>
      </c>
      <c r="Y56" s="119">
        <f>H56*W56</f>
        <v>0</v>
      </c>
      <c r="Z56" s="566">
        <v>2132</v>
      </c>
      <c r="AA56" s="551">
        <v>1.5</v>
      </c>
      <c r="AB56" s="551">
        <v>24</v>
      </c>
      <c r="AC56" s="552">
        <f>K56*F56</f>
        <v>0</v>
      </c>
      <c r="AD56" s="553">
        <f>L56*F56</f>
        <v>0</v>
      </c>
      <c r="AE56" s="554">
        <f>M56*F56</f>
        <v>0</v>
      </c>
      <c r="AF56" s="555">
        <f>N56*F56</f>
        <v>0</v>
      </c>
      <c r="AG56" s="556">
        <f>O56*F56</f>
        <v>0</v>
      </c>
      <c r="AH56" s="557">
        <f>P56*F56</f>
        <v>0</v>
      </c>
      <c r="AI56" s="558">
        <f>Q56*F56</f>
        <v>0</v>
      </c>
      <c r="AJ56" s="559">
        <f>R56*F56</f>
        <v>0</v>
      </c>
      <c r="AK56" s="560">
        <f>S56*F56</f>
        <v>0</v>
      </c>
      <c r="AL56" s="561">
        <f>T56*F56</f>
        <v>0</v>
      </c>
      <c r="AM56" s="562">
        <f>U56*F56</f>
        <v>0</v>
      </c>
      <c r="AN56" s="563">
        <f>V56*F56</f>
        <v>0</v>
      </c>
      <c r="AO56" s="551">
        <f>AB56*W56</f>
        <v>0</v>
      </c>
      <c r="AP56" s="293"/>
      <c r="AQ56" s="564"/>
      <c r="AR56" s="565">
        <f>F56*W56</f>
        <v>0</v>
      </c>
      <c r="AS56" s="564"/>
      <c r="AT56" s="564"/>
      <c r="AU56" s="564"/>
      <c r="AV56" s="564"/>
      <c r="AW56" s="564"/>
      <c r="AX56" s="122"/>
      <c r="AY56" s="93"/>
    </row>
    <row r="57" ht="77" customHeight="1">
      <c r="A57" s="452">
        <v>19</v>
      </c>
      <c r="B57" t="s" s="124">
        <v>817</v>
      </c>
      <c r="C57" s="254"/>
      <c r="D57" t="s" s="124">
        <v>818</v>
      </c>
      <c r="E57" t="s" s="124">
        <v>125</v>
      </c>
      <c r="F57" s="452">
        <v>3</v>
      </c>
      <c r="G57" t="s" s="124">
        <v>716</v>
      </c>
      <c r="H57" s="127">
        <v>66354.1666666667</v>
      </c>
      <c r="I57" s="128">
        <v>72989.5833333334</v>
      </c>
      <c r="J57" s="129">
        <f>I57/0.7</f>
        <v>104270.833333333</v>
      </c>
      <c r="K57" s="538"/>
      <c r="L57" s="539"/>
      <c r="M57" s="540"/>
      <c r="N57" s="541"/>
      <c r="O57" s="542"/>
      <c r="P57" s="543"/>
      <c r="Q57" s="544"/>
      <c r="R57" s="545"/>
      <c r="S57" s="546"/>
      <c r="T57" s="547"/>
      <c r="U57" s="548"/>
      <c r="V57" s="549"/>
      <c r="W57" s="147">
        <f>SUM(K57:V57)</f>
        <v>0</v>
      </c>
      <c r="X57" s="147">
        <f>W57*F57</f>
        <v>0</v>
      </c>
      <c r="Y57" s="119">
        <f>H57*W57</f>
        <v>0</v>
      </c>
      <c r="Z57" s="566">
        <v>2227</v>
      </c>
      <c r="AA57" s="551">
        <v>1.15</v>
      </c>
      <c r="AB57" s="551">
        <v>18.4</v>
      </c>
      <c r="AC57" s="552">
        <f>K57*F57</f>
        <v>0</v>
      </c>
      <c r="AD57" s="553">
        <f>L57*F57</f>
        <v>0</v>
      </c>
      <c r="AE57" s="554">
        <f>M57*F57</f>
        <v>0</v>
      </c>
      <c r="AF57" s="555">
        <f>N57*F57</f>
        <v>0</v>
      </c>
      <c r="AG57" s="556">
        <f>O57*F57</f>
        <v>0</v>
      </c>
      <c r="AH57" s="557">
        <f>P57*F57</f>
        <v>0</v>
      </c>
      <c r="AI57" s="558">
        <f>Q57*F57</f>
        <v>0</v>
      </c>
      <c r="AJ57" s="559">
        <f>R57*F57</f>
        <v>0</v>
      </c>
      <c r="AK57" s="560">
        <f>S57*F57</f>
        <v>0</v>
      </c>
      <c r="AL57" s="561">
        <f>T57*F57</f>
        <v>0</v>
      </c>
      <c r="AM57" s="562">
        <f>U57*F57</f>
        <v>0</v>
      </c>
      <c r="AN57" s="563">
        <f>V57*F57</f>
        <v>0</v>
      </c>
      <c r="AO57" s="551">
        <f>AB57*W57</f>
        <v>0</v>
      </c>
      <c r="AP57" s="293"/>
      <c r="AQ57" s="564"/>
      <c r="AR57" s="564"/>
      <c r="AS57" s="565">
        <f>F57*W57</f>
        <v>0</v>
      </c>
      <c r="AT57" s="564"/>
      <c r="AU57" s="564"/>
      <c r="AV57" s="564"/>
      <c r="AW57" s="564"/>
      <c r="AX57" s="122"/>
      <c r="AY57" s="93"/>
    </row>
    <row r="58" ht="95" customHeight="1">
      <c r="A58" s="452">
        <v>20</v>
      </c>
      <c r="B58" t="s" s="124">
        <v>819</v>
      </c>
      <c r="C58" s="254"/>
      <c r="D58" t="s" s="124">
        <v>820</v>
      </c>
      <c r="E58" t="s" s="124">
        <v>528</v>
      </c>
      <c r="F58" s="452">
        <v>3</v>
      </c>
      <c r="G58" t="s" s="124">
        <v>716</v>
      </c>
      <c r="H58" s="127">
        <v>84583.3333333333</v>
      </c>
      <c r="I58" s="128">
        <v>93041.6666666666</v>
      </c>
      <c r="J58" s="129">
        <f>I58/0.7</f>
        <v>132916.666666667</v>
      </c>
      <c r="K58" s="538"/>
      <c r="L58" s="539"/>
      <c r="M58" s="540"/>
      <c r="N58" s="541"/>
      <c r="O58" s="542"/>
      <c r="P58" s="543"/>
      <c r="Q58" s="544"/>
      <c r="R58" s="545"/>
      <c r="S58" s="546"/>
      <c r="T58" s="547"/>
      <c r="U58" s="548"/>
      <c r="V58" s="549"/>
      <c r="W58" s="147">
        <f>SUM(K58:V58)</f>
        <v>0</v>
      </c>
      <c r="X58" s="147">
        <f>W58*F58</f>
        <v>0</v>
      </c>
      <c r="Y58" s="119">
        <f>H58*W58</f>
        <v>0</v>
      </c>
      <c r="Z58" s="566">
        <v>2833</v>
      </c>
      <c r="AA58" s="551">
        <v>1.82</v>
      </c>
      <c r="AB58" s="551">
        <v>29.12</v>
      </c>
      <c r="AC58" s="552">
        <f>K58*F58</f>
        <v>0</v>
      </c>
      <c r="AD58" s="553">
        <f>L58*F58</f>
        <v>0</v>
      </c>
      <c r="AE58" s="554">
        <f>M58*F58</f>
        <v>0</v>
      </c>
      <c r="AF58" s="555">
        <f>N58*F58</f>
        <v>0</v>
      </c>
      <c r="AG58" s="556">
        <f>O58*F58</f>
        <v>0</v>
      </c>
      <c r="AH58" s="557">
        <f>P58*F58</f>
        <v>0</v>
      </c>
      <c r="AI58" s="558">
        <f>Q58*F58</f>
        <v>0</v>
      </c>
      <c r="AJ58" s="559">
        <f>R58*F58</f>
        <v>0</v>
      </c>
      <c r="AK58" s="560">
        <f>S58*F58</f>
        <v>0</v>
      </c>
      <c r="AL58" s="561">
        <f>T58*F58</f>
        <v>0</v>
      </c>
      <c r="AM58" s="562">
        <f>U58*F58</f>
        <v>0</v>
      </c>
      <c r="AN58" s="563">
        <f>V58*F58</f>
        <v>0</v>
      </c>
      <c r="AO58" s="551">
        <f>AB58*W58</f>
        <v>0</v>
      </c>
      <c r="AP58" s="293"/>
      <c r="AQ58" s="564"/>
      <c r="AR58" s="565">
        <f>F58*W58</f>
        <v>0</v>
      </c>
      <c r="AS58" s="564"/>
      <c r="AT58" s="564"/>
      <c r="AU58" s="564"/>
      <c r="AV58" s="564"/>
      <c r="AW58" s="564"/>
      <c r="AX58" s="122"/>
      <c r="AY58" s="93"/>
    </row>
    <row r="59" ht="56" customHeight="1">
      <c r="A59" s="452">
        <v>21</v>
      </c>
      <c r="B59" t="s" s="124">
        <v>821</v>
      </c>
      <c r="C59" s="254"/>
      <c r="D59" t="s" s="152">
        <v>822</v>
      </c>
      <c r="E59" t="s" s="152">
        <v>125</v>
      </c>
      <c r="F59" s="452">
        <v>3</v>
      </c>
      <c r="G59" t="s" s="124">
        <v>716</v>
      </c>
      <c r="H59" s="127">
        <v>61432.2916666667</v>
      </c>
      <c r="I59" s="128">
        <v>67575.5208333334</v>
      </c>
      <c r="J59" s="129">
        <f>I59/0.7</f>
        <v>96536.4583333334</v>
      </c>
      <c r="K59" s="538"/>
      <c r="L59" s="539"/>
      <c r="M59" s="540"/>
      <c r="N59" s="541"/>
      <c r="O59" s="542"/>
      <c r="P59" s="543"/>
      <c r="Q59" s="544"/>
      <c r="R59" s="545"/>
      <c r="S59" s="546"/>
      <c r="T59" s="547"/>
      <c r="U59" s="548"/>
      <c r="V59" s="549"/>
      <c r="W59" s="147">
        <f>SUM(K59:V59)</f>
        <v>0</v>
      </c>
      <c r="X59" s="147">
        <f>W59*F59</f>
        <v>0</v>
      </c>
      <c r="Y59" s="119">
        <f>H59*W59</f>
        <v>0</v>
      </c>
      <c r="Z59" s="566">
        <v>2051</v>
      </c>
      <c r="AA59" s="551">
        <v>1</v>
      </c>
      <c r="AB59" s="551">
        <v>16</v>
      </c>
      <c r="AC59" s="552">
        <f>K59*F59</f>
        <v>0</v>
      </c>
      <c r="AD59" s="553">
        <f>L59*F59</f>
        <v>0</v>
      </c>
      <c r="AE59" s="554">
        <f>M59*F59</f>
        <v>0</v>
      </c>
      <c r="AF59" s="555">
        <f>N59*F59</f>
        <v>0</v>
      </c>
      <c r="AG59" s="556">
        <f>O59*F59</f>
        <v>0</v>
      </c>
      <c r="AH59" s="557">
        <f>P59*F59</f>
        <v>0</v>
      </c>
      <c r="AI59" s="558">
        <f>Q59*F59</f>
        <v>0</v>
      </c>
      <c r="AJ59" s="559">
        <f>R59*F59</f>
        <v>0</v>
      </c>
      <c r="AK59" s="560">
        <f>S59*F59</f>
        <v>0</v>
      </c>
      <c r="AL59" s="561">
        <f>T59*F59</f>
        <v>0</v>
      </c>
      <c r="AM59" s="562">
        <f>U59*F59</f>
        <v>0</v>
      </c>
      <c r="AN59" s="563">
        <f>V59*F59</f>
        <v>0</v>
      </c>
      <c r="AO59" s="551">
        <f>AB59*W59</f>
        <v>0</v>
      </c>
      <c r="AP59" s="293"/>
      <c r="AQ59" s="564"/>
      <c r="AR59" s="564"/>
      <c r="AS59" s="565">
        <f>F59*W59</f>
        <v>0</v>
      </c>
      <c r="AT59" s="564"/>
      <c r="AU59" s="564"/>
      <c r="AV59" s="564"/>
      <c r="AW59" s="564"/>
      <c r="AX59" s="122"/>
      <c r="AY59" s="93"/>
    </row>
    <row r="60" ht="65" customHeight="1">
      <c r="A60" s="452">
        <v>22</v>
      </c>
      <c r="B60" t="s" s="124">
        <v>823</v>
      </c>
      <c r="C60" s="254"/>
      <c r="D60" t="s" s="152">
        <v>824</v>
      </c>
      <c r="E60" t="s" s="152">
        <v>125</v>
      </c>
      <c r="F60" s="452">
        <v>3</v>
      </c>
      <c r="G60" t="s" s="124">
        <v>716</v>
      </c>
      <c r="H60" s="127">
        <v>75468.75</v>
      </c>
      <c r="I60" s="128">
        <v>83015.625</v>
      </c>
      <c r="J60" s="129">
        <f>I60/0.7</f>
        <v>118593.75</v>
      </c>
      <c r="K60" s="538"/>
      <c r="L60" s="539"/>
      <c r="M60" s="540"/>
      <c r="N60" s="541"/>
      <c r="O60" s="542"/>
      <c r="P60" s="543"/>
      <c r="Q60" s="544"/>
      <c r="R60" s="545"/>
      <c r="S60" s="546"/>
      <c r="T60" s="547"/>
      <c r="U60" s="548"/>
      <c r="V60" s="549"/>
      <c r="W60" s="147">
        <f>SUM(K60:V60)</f>
        <v>0</v>
      </c>
      <c r="X60" s="147">
        <f>W60*F60</f>
        <v>0</v>
      </c>
      <c r="Y60" s="119">
        <f>H60*W60</f>
        <v>0</v>
      </c>
      <c r="Z60" s="566">
        <v>2507</v>
      </c>
      <c r="AA60" s="551">
        <v>1.5</v>
      </c>
      <c r="AB60" s="551">
        <v>24</v>
      </c>
      <c r="AC60" s="552">
        <f>K60*F60</f>
        <v>0</v>
      </c>
      <c r="AD60" s="553">
        <f>L60*F60</f>
        <v>0</v>
      </c>
      <c r="AE60" s="554">
        <f>M60*F60</f>
        <v>0</v>
      </c>
      <c r="AF60" s="555">
        <f>N60*F60</f>
        <v>0</v>
      </c>
      <c r="AG60" s="556">
        <f>O60*F60</f>
        <v>0</v>
      </c>
      <c r="AH60" s="557">
        <f>P60*F60</f>
        <v>0</v>
      </c>
      <c r="AI60" s="558">
        <f>Q60*F60</f>
        <v>0</v>
      </c>
      <c r="AJ60" s="559">
        <f>R60*F60</f>
        <v>0</v>
      </c>
      <c r="AK60" s="560">
        <f>S60*F60</f>
        <v>0</v>
      </c>
      <c r="AL60" s="561">
        <f>T60*F60</f>
        <v>0</v>
      </c>
      <c r="AM60" s="562">
        <f>U60*F60</f>
        <v>0</v>
      </c>
      <c r="AN60" s="563">
        <f>V60*F60</f>
        <v>0</v>
      </c>
      <c r="AO60" s="551">
        <f>AB60*W60</f>
        <v>0</v>
      </c>
      <c r="AP60" s="293"/>
      <c r="AQ60" s="564"/>
      <c r="AR60" s="564"/>
      <c r="AS60" s="565">
        <f>F60*W60</f>
        <v>0</v>
      </c>
      <c r="AT60" s="564"/>
      <c r="AU60" s="564"/>
      <c r="AV60" s="564"/>
      <c r="AW60" s="564"/>
      <c r="AX60" s="122"/>
      <c r="AY60" s="93"/>
    </row>
    <row r="61" ht="66" customHeight="1">
      <c r="A61" s="452">
        <v>23</v>
      </c>
      <c r="B61" t="s" s="124">
        <v>825</v>
      </c>
      <c r="C61" s="254"/>
      <c r="D61" t="s" s="152">
        <v>826</v>
      </c>
      <c r="E61" t="s" s="152">
        <v>827</v>
      </c>
      <c r="F61" s="452">
        <v>3</v>
      </c>
      <c r="G61" t="s" s="124">
        <v>716</v>
      </c>
      <c r="H61" s="127">
        <v>92057.2916666667</v>
      </c>
      <c r="I61" s="128">
        <v>101263.020833333</v>
      </c>
      <c r="J61" s="129">
        <f>I61/0.7</f>
        <v>144661.458333333</v>
      </c>
      <c r="K61" s="538"/>
      <c r="L61" s="539"/>
      <c r="M61" s="540"/>
      <c r="N61" s="541"/>
      <c r="O61" s="542"/>
      <c r="P61" s="543"/>
      <c r="Q61" s="544"/>
      <c r="R61" s="545"/>
      <c r="S61" s="546"/>
      <c r="T61" s="547"/>
      <c r="U61" s="548"/>
      <c r="V61" s="549"/>
      <c r="W61" s="147">
        <f>SUM(K61:V61)</f>
        <v>0</v>
      </c>
      <c r="X61" s="147">
        <f>W61*F61</f>
        <v>0</v>
      </c>
      <c r="Y61" s="119">
        <f>H61*W61</f>
        <v>0</v>
      </c>
      <c r="Z61" s="566">
        <v>3060</v>
      </c>
      <c r="AA61" s="551">
        <v>2.14</v>
      </c>
      <c r="AB61" s="551">
        <v>34.24</v>
      </c>
      <c r="AC61" s="552">
        <f>K61*F61</f>
        <v>0</v>
      </c>
      <c r="AD61" s="553">
        <f>L61*F61</f>
        <v>0</v>
      </c>
      <c r="AE61" s="554">
        <f>M61*F61</f>
        <v>0</v>
      </c>
      <c r="AF61" s="555">
        <f>N61*F61</f>
        <v>0</v>
      </c>
      <c r="AG61" s="556">
        <f>O61*F61</f>
        <v>0</v>
      </c>
      <c r="AH61" s="557">
        <f>P61*F61</f>
        <v>0</v>
      </c>
      <c r="AI61" s="558">
        <f>Q61*F61</f>
        <v>0</v>
      </c>
      <c r="AJ61" s="559">
        <f>R61*F61</f>
        <v>0</v>
      </c>
      <c r="AK61" s="560">
        <f>S61*F61</f>
        <v>0</v>
      </c>
      <c r="AL61" s="561">
        <f>T61*F61</f>
        <v>0</v>
      </c>
      <c r="AM61" s="562">
        <f>U61*F61</f>
        <v>0</v>
      </c>
      <c r="AN61" s="563">
        <f>V61*F61</f>
        <v>0</v>
      </c>
      <c r="AO61" s="551">
        <f>AB61*W61</f>
        <v>0</v>
      </c>
      <c r="AP61" s="293"/>
      <c r="AQ61" s="564"/>
      <c r="AR61" s="565">
        <f>2*W61</f>
        <v>0</v>
      </c>
      <c r="AS61" s="565">
        <f>W61</f>
        <v>0</v>
      </c>
      <c r="AT61" s="564"/>
      <c r="AU61" s="564"/>
      <c r="AV61" s="564"/>
      <c r="AW61" s="564"/>
      <c r="AX61" s="122"/>
      <c r="AY61" s="93"/>
    </row>
    <row r="62" ht="38" customHeight="1">
      <c r="A62" s="452">
        <v>24</v>
      </c>
      <c r="B62" t="s" s="124">
        <v>828</v>
      </c>
      <c r="C62" s="254"/>
      <c r="D62" t="s" s="152">
        <v>829</v>
      </c>
      <c r="E62" t="s" s="152">
        <v>125</v>
      </c>
      <c r="F62" s="452">
        <v>3</v>
      </c>
      <c r="G62" t="s" s="124">
        <v>716</v>
      </c>
      <c r="H62" s="127">
        <v>56510.4166666667</v>
      </c>
      <c r="I62" s="128">
        <v>62161.4583333334</v>
      </c>
      <c r="J62" s="129">
        <f>I62/0.7</f>
        <v>88802.0833333334</v>
      </c>
      <c r="K62" s="538"/>
      <c r="L62" s="539"/>
      <c r="M62" s="540"/>
      <c r="N62" s="541"/>
      <c r="O62" s="542"/>
      <c r="P62" s="543"/>
      <c r="Q62" s="544"/>
      <c r="R62" s="545"/>
      <c r="S62" s="546"/>
      <c r="T62" s="547"/>
      <c r="U62" s="548"/>
      <c r="V62" s="549"/>
      <c r="W62" s="147">
        <f>SUM(K62:V62)</f>
        <v>0</v>
      </c>
      <c r="X62" s="147">
        <f>W62*F62</f>
        <v>0</v>
      </c>
      <c r="Y62" s="119">
        <f>H62*W62</f>
        <v>0</v>
      </c>
      <c r="Z62" s="566">
        <v>1894</v>
      </c>
      <c r="AA62" s="551">
        <v>0.91</v>
      </c>
      <c r="AB62" s="551">
        <v>14.56</v>
      </c>
      <c r="AC62" s="552">
        <f>K62*F62</f>
        <v>0</v>
      </c>
      <c r="AD62" s="553">
        <f>L62*F62</f>
        <v>0</v>
      </c>
      <c r="AE62" s="554">
        <f>M62*F62</f>
        <v>0</v>
      </c>
      <c r="AF62" s="555">
        <f>N62*F62</f>
        <v>0</v>
      </c>
      <c r="AG62" s="556">
        <f>O62*F62</f>
        <v>0</v>
      </c>
      <c r="AH62" s="557">
        <f>P62*F62</f>
        <v>0</v>
      </c>
      <c r="AI62" s="558">
        <f>Q62*F62</f>
        <v>0</v>
      </c>
      <c r="AJ62" s="559">
        <f>R62*F62</f>
        <v>0</v>
      </c>
      <c r="AK62" s="560">
        <f>S62*F62</f>
        <v>0</v>
      </c>
      <c r="AL62" s="561">
        <f>T62*F62</f>
        <v>0</v>
      </c>
      <c r="AM62" s="562">
        <f>U62*F62</f>
        <v>0</v>
      </c>
      <c r="AN62" s="563">
        <f>V62*F62</f>
        <v>0</v>
      </c>
      <c r="AO62" s="551">
        <f>AB62*W62</f>
        <v>0</v>
      </c>
      <c r="AP62" s="293"/>
      <c r="AQ62" s="564"/>
      <c r="AR62" s="564"/>
      <c r="AS62" s="565">
        <f>F62*W62</f>
        <v>0</v>
      </c>
      <c r="AT62" s="564"/>
      <c r="AU62" s="564"/>
      <c r="AV62" s="564"/>
      <c r="AW62" s="564"/>
      <c r="AX62" s="122"/>
      <c r="AY62" s="93"/>
    </row>
    <row r="63" ht="45" customHeight="1">
      <c r="A63" s="452">
        <v>25</v>
      </c>
      <c r="B63" t="s" s="124">
        <v>830</v>
      </c>
      <c r="C63" s="254"/>
      <c r="D63" t="s" s="152">
        <v>831</v>
      </c>
      <c r="E63" t="s" s="152">
        <v>125</v>
      </c>
      <c r="F63" s="452">
        <v>3</v>
      </c>
      <c r="G63" t="s" s="124">
        <v>716</v>
      </c>
      <c r="H63" s="127">
        <v>66536.4583333333</v>
      </c>
      <c r="I63" s="128">
        <v>73190.1041666666</v>
      </c>
      <c r="J63" s="129">
        <f>I63/0.7</f>
        <v>104557.291666667</v>
      </c>
      <c r="K63" s="538"/>
      <c r="L63" s="539"/>
      <c r="M63" s="540"/>
      <c r="N63" s="541"/>
      <c r="O63" s="542"/>
      <c r="P63" s="543"/>
      <c r="Q63" s="544"/>
      <c r="R63" s="545"/>
      <c r="S63" s="546"/>
      <c r="T63" s="547"/>
      <c r="U63" s="548"/>
      <c r="V63" s="549"/>
      <c r="W63" s="147">
        <f>SUM(K63:V63)</f>
        <v>0</v>
      </c>
      <c r="X63" s="147">
        <f>W63*F63</f>
        <v>0</v>
      </c>
      <c r="Y63" s="119">
        <f>H63*W63</f>
        <v>0</v>
      </c>
      <c r="Z63" s="566">
        <v>2216</v>
      </c>
      <c r="AA63" s="551">
        <v>1.24</v>
      </c>
      <c r="AB63" s="551">
        <v>19.84</v>
      </c>
      <c r="AC63" s="552">
        <f>K63*F63</f>
        <v>0</v>
      </c>
      <c r="AD63" s="553">
        <f>L63*F63</f>
        <v>0</v>
      </c>
      <c r="AE63" s="554">
        <f>M63*F63</f>
        <v>0</v>
      </c>
      <c r="AF63" s="555">
        <f>N63*F63</f>
        <v>0</v>
      </c>
      <c r="AG63" s="556">
        <f>O63*F63</f>
        <v>0</v>
      </c>
      <c r="AH63" s="557">
        <f>P63*F63</f>
        <v>0</v>
      </c>
      <c r="AI63" s="558">
        <f>Q63*F63</f>
        <v>0</v>
      </c>
      <c r="AJ63" s="559">
        <f>R63*F63</f>
        <v>0</v>
      </c>
      <c r="AK63" s="560">
        <f>S63*F63</f>
        <v>0</v>
      </c>
      <c r="AL63" s="561">
        <f>T63*F63</f>
        <v>0</v>
      </c>
      <c r="AM63" s="562">
        <f>U63*F63</f>
        <v>0</v>
      </c>
      <c r="AN63" s="563">
        <f>V63*F63</f>
        <v>0</v>
      </c>
      <c r="AO63" s="551">
        <f>AB63*W63</f>
        <v>0</v>
      </c>
      <c r="AP63" s="293"/>
      <c r="AQ63" s="564"/>
      <c r="AR63" s="564"/>
      <c r="AS63" s="565">
        <f>F63*W63</f>
        <v>0</v>
      </c>
      <c r="AT63" s="564"/>
      <c r="AU63" s="564"/>
      <c r="AV63" s="564"/>
      <c r="AW63" s="564"/>
      <c r="AX63" s="122"/>
      <c r="AY63" s="93"/>
    </row>
    <row r="64" ht="46" customHeight="1">
      <c r="A64" s="452">
        <v>26</v>
      </c>
      <c r="B64" t="s" s="124">
        <v>832</v>
      </c>
      <c r="C64" s="254"/>
      <c r="D64" t="s" s="152">
        <v>833</v>
      </c>
      <c r="E64" t="s" s="152">
        <v>827</v>
      </c>
      <c r="F64" s="452">
        <v>3</v>
      </c>
      <c r="G64" t="s" s="124">
        <v>716</v>
      </c>
      <c r="H64" s="127">
        <v>87317.7083333333</v>
      </c>
      <c r="I64" s="128">
        <v>96049.4791666666</v>
      </c>
      <c r="J64" s="129">
        <f>I64/0.7</f>
        <v>137213.541666667</v>
      </c>
      <c r="K64" s="538"/>
      <c r="L64" s="539"/>
      <c r="M64" s="540"/>
      <c r="N64" s="541"/>
      <c r="O64" s="542"/>
      <c r="P64" s="543"/>
      <c r="Q64" s="544"/>
      <c r="R64" s="545"/>
      <c r="S64" s="546"/>
      <c r="T64" s="547"/>
      <c r="U64" s="548"/>
      <c r="V64" s="549"/>
      <c r="W64" s="147">
        <f>SUM(K64:V64)</f>
        <v>0</v>
      </c>
      <c r="X64" s="147">
        <f>W64*F64</f>
        <v>0</v>
      </c>
      <c r="Y64" s="119">
        <f>H64*W64</f>
        <v>0</v>
      </c>
      <c r="Z64" s="566">
        <v>2895</v>
      </c>
      <c r="AA64" s="551">
        <v>2.05</v>
      </c>
      <c r="AB64" s="551">
        <v>32.8</v>
      </c>
      <c r="AC64" s="552">
        <f>K64*F64</f>
        <v>0</v>
      </c>
      <c r="AD64" s="553">
        <f>L64*F64</f>
        <v>0</v>
      </c>
      <c r="AE64" s="554">
        <f>M64*F64</f>
        <v>0</v>
      </c>
      <c r="AF64" s="555">
        <f>N64*F64</f>
        <v>0</v>
      </c>
      <c r="AG64" s="556">
        <f>O64*F64</f>
        <v>0</v>
      </c>
      <c r="AH64" s="557">
        <f>P64*F64</f>
        <v>0</v>
      </c>
      <c r="AI64" s="558">
        <f>Q64*F64</f>
        <v>0</v>
      </c>
      <c r="AJ64" s="559">
        <f>R64*F64</f>
        <v>0</v>
      </c>
      <c r="AK64" s="560">
        <f>S64*F64</f>
        <v>0</v>
      </c>
      <c r="AL64" s="561">
        <f>T64*F64</f>
        <v>0</v>
      </c>
      <c r="AM64" s="562">
        <f>U64*F64</f>
        <v>0</v>
      </c>
      <c r="AN64" s="563">
        <f>V64*F64</f>
        <v>0</v>
      </c>
      <c r="AO64" s="551">
        <f>AB64*W64</f>
        <v>0</v>
      </c>
      <c r="AP64" s="293"/>
      <c r="AQ64" s="564"/>
      <c r="AR64" s="565">
        <f>2*W64</f>
        <v>0</v>
      </c>
      <c r="AS64" s="565">
        <f>W64</f>
        <v>0</v>
      </c>
      <c r="AT64" s="564"/>
      <c r="AU64" s="564"/>
      <c r="AV64" s="564"/>
      <c r="AW64" s="564"/>
      <c r="AX64" s="122"/>
      <c r="AY64" s="93"/>
    </row>
    <row r="65" ht="47" customHeight="1">
      <c r="A65" s="452">
        <v>27</v>
      </c>
      <c r="B65" t="s" s="124">
        <v>834</v>
      </c>
      <c r="C65" s="254"/>
      <c r="D65" t="s" s="152">
        <v>835</v>
      </c>
      <c r="E65" t="s" s="152">
        <v>125</v>
      </c>
      <c r="F65" s="452">
        <v>2</v>
      </c>
      <c r="G65" t="s" s="124">
        <v>716</v>
      </c>
      <c r="H65" s="127">
        <v>34635.4166666667</v>
      </c>
      <c r="I65" s="128">
        <v>38098.9583333334</v>
      </c>
      <c r="J65" s="129">
        <f>I65/0.7</f>
        <v>54427.0833333334</v>
      </c>
      <c r="K65" s="538"/>
      <c r="L65" s="539"/>
      <c r="M65" s="540"/>
      <c r="N65" s="541"/>
      <c r="O65" s="542"/>
      <c r="P65" s="543"/>
      <c r="Q65" s="544"/>
      <c r="R65" s="545"/>
      <c r="S65" s="546"/>
      <c r="T65" s="547"/>
      <c r="U65" s="548"/>
      <c r="V65" s="549"/>
      <c r="W65" s="147">
        <f>SUM(K65:V65)</f>
        <v>0</v>
      </c>
      <c r="X65" s="147">
        <f>W65*F65</f>
        <v>0</v>
      </c>
      <c r="Y65" s="119">
        <f>H65*W65</f>
        <v>0</v>
      </c>
      <c r="Z65" s="566">
        <v>1167</v>
      </c>
      <c r="AA65" s="551">
        <v>0.5</v>
      </c>
      <c r="AB65" s="551">
        <v>8</v>
      </c>
      <c r="AC65" s="552">
        <f>K65*F65</f>
        <v>0</v>
      </c>
      <c r="AD65" s="553">
        <f>L65*F65</f>
        <v>0</v>
      </c>
      <c r="AE65" s="554">
        <f>M65*F65</f>
        <v>0</v>
      </c>
      <c r="AF65" s="555">
        <f>N65*F65</f>
        <v>0</v>
      </c>
      <c r="AG65" s="556">
        <f>O65*F65</f>
        <v>0</v>
      </c>
      <c r="AH65" s="557">
        <f>P65*F65</f>
        <v>0</v>
      </c>
      <c r="AI65" s="558">
        <f>Q65*F65</f>
        <v>0</v>
      </c>
      <c r="AJ65" s="559">
        <f>R65*F65</f>
        <v>0</v>
      </c>
      <c r="AK65" s="560">
        <f>S65*F65</f>
        <v>0</v>
      </c>
      <c r="AL65" s="561">
        <f>T65*F65</f>
        <v>0</v>
      </c>
      <c r="AM65" s="562">
        <f>U65*F65</f>
        <v>0</v>
      </c>
      <c r="AN65" s="563">
        <f>V65*F65</f>
        <v>0</v>
      </c>
      <c r="AO65" s="551">
        <f>AB65*W65</f>
        <v>0</v>
      </c>
      <c r="AP65" s="293"/>
      <c r="AQ65" s="564"/>
      <c r="AR65" s="564"/>
      <c r="AS65" s="565">
        <f>F65*W65</f>
        <v>0</v>
      </c>
      <c r="AT65" s="564"/>
      <c r="AU65" s="564"/>
      <c r="AV65" s="564"/>
      <c r="AW65" s="564"/>
      <c r="AX65" s="122"/>
      <c r="AY65" s="93"/>
    </row>
    <row r="66" ht="53" customHeight="1">
      <c r="A66" s="452">
        <v>28</v>
      </c>
      <c r="B66" t="s" s="124">
        <v>836</v>
      </c>
      <c r="C66" s="254"/>
      <c r="D66" t="s" s="152">
        <v>837</v>
      </c>
      <c r="E66" t="s" s="152">
        <v>125</v>
      </c>
      <c r="F66" s="452">
        <v>2</v>
      </c>
      <c r="G66" t="s" s="124">
        <v>716</v>
      </c>
      <c r="H66" s="127">
        <v>32994.7916666667</v>
      </c>
      <c r="I66" s="128">
        <v>36294.2708333334</v>
      </c>
      <c r="J66" s="129">
        <f>I66/0.7</f>
        <v>51848.9583333334</v>
      </c>
      <c r="K66" s="538"/>
      <c r="L66" s="539"/>
      <c r="M66" s="540"/>
      <c r="N66" s="541"/>
      <c r="O66" s="542"/>
      <c r="P66" s="543"/>
      <c r="Q66" s="544"/>
      <c r="R66" s="545"/>
      <c r="S66" s="546"/>
      <c r="T66" s="547"/>
      <c r="U66" s="548"/>
      <c r="V66" s="549"/>
      <c r="W66" s="147">
        <f>SUM(K66:V66)</f>
        <v>0</v>
      </c>
      <c r="X66" s="147">
        <f>W66*F66</f>
        <v>0</v>
      </c>
      <c r="Y66" s="119">
        <f>H66*W66</f>
        <v>0</v>
      </c>
      <c r="Z66" s="566">
        <v>1109</v>
      </c>
      <c r="AA66" s="551">
        <v>0.46</v>
      </c>
      <c r="AB66" s="551">
        <v>7.36</v>
      </c>
      <c r="AC66" s="552">
        <f>K66*F66</f>
        <v>0</v>
      </c>
      <c r="AD66" s="553">
        <f>L66*F66</f>
        <v>0</v>
      </c>
      <c r="AE66" s="554">
        <f>M66*F66</f>
        <v>0</v>
      </c>
      <c r="AF66" s="555">
        <f>N66*F66</f>
        <v>0</v>
      </c>
      <c r="AG66" s="556">
        <f>O66*F66</f>
        <v>0</v>
      </c>
      <c r="AH66" s="557">
        <f>P66*F66</f>
        <v>0</v>
      </c>
      <c r="AI66" s="558">
        <f>Q66*F66</f>
        <v>0</v>
      </c>
      <c r="AJ66" s="559">
        <f>R66*F66</f>
        <v>0</v>
      </c>
      <c r="AK66" s="560">
        <f>S66*F66</f>
        <v>0</v>
      </c>
      <c r="AL66" s="561">
        <f>T66*F66</f>
        <v>0</v>
      </c>
      <c r="AM66" s="562">
        <f>U66*F66</f>
        <v>0</v>
      </c>
      <c r="AN66" s="563">
        <f>V66*F66</f>
        <v>0</v>
      </c>
      <c r="AO66" s="551">
        <f>AB66*W66</f>
        <v>0</v>
      </c>
      <c r="AP66" s="293"/>
      <c r="AQ66" s="564"/>
      <c r="AR66" s="564"/>
      <c r="AS66" s="565">
        <f>F66*W66</f>
        <v>0</v>
      </c>
      <c r="AT66" s="564"/>
      <c r="AU66" s="564"/>
      <c r="AV66" s="564"/>
      <c r="AW66" s="564"/>
      <c r="AX66" s="122"/>
      <c r="AY66" s="93"/>
    </row>
    <row r="67" ht="40" customHeight="1">
      <c r="A67" s="452">
        <v>29</v>
      </c>
      <c r="B67" t="s" s="124">
        <v>838</v>
      </c>
      <c r="C67" s="254"/>
      <c r="D67" t="s" s="152">
        <v>839</v>
      </c>
      <c r="E67" t="s" s="152">
        <v>125</v>
      </c>
      <c r="F67" s="452">
        <v>2</v>
      </c>
      <c r="G67" t="s" s="124">
        <v>716</v>
      </c>
      <c r="H67" s="127">
        <v>32265.625</v>
      </c>
      <c r="I67" s="128">
        <v>35492.1875</v>
      </c>
      <c r="J67" s="129">
        <f>I67/0.7</f>
        <v>50703.125</v>
      </c>
      <c r="K67" s="538"/>
      <c r="L67" s="539"/>
      <c r="M67" s="540"/>
      <c r="N67" s="541"/>
      <c r="O67" s="542"/>
      <c r="P67" s="543"/>
      <c r="Q67" s="544"/>
      <c r="R67" s="545"/>
      <c r="S67" s="546"/>
      <c r="T67" s="547"/>
      <c r="U67" s="548"/>
      <c r="V67" s="549"/>
      <c r="W67" s="147">
        <f>SUM(K67:V67)</f>
        <v>0</v>
      </c>
      <c r="X67" s="147">
        <f>W67*F67</f>
        <v>0</v>
      </c>
      <c r="Y67" s="119">
        <f>H67*W67</f>
        <v>0</v>
      </c>
      <c r="Z67" s="566">
        <v>1079</v>
      </c>
      <c r="AA67" s="551">
        <v>0.4</v>
      </c>
      <c r="AB67" s="551">
        <v>6.4</v>
      </c>
      <c r="AC67" s="552">
        <f>K67*F67</f>
        <v>0</v>
      </c>
      <c r="AD67" s="553">
        <f>L67*F67</f>
        <v>0</v>
      </c>
      <c r="AE67" s="554">
        <f>M67*F67</f>
        <v>0</v>
      </c>
      <c r="AF67" s="555">
        <f>N67*F67</f>
        <v>0</v>
      </c>
      <c r="AG67" s="556">
        <f>O67*F67</f>
        <v>0</v>
      </c>
      <c r="AH67" s="557">
        <f>P67*F67</f>
        <v>0</v>
      </c>
      <c r="AI67" s="558">
        <f>Q67*F67</f>
        <v>0</v>
      </c>
      <c r="AJ67" s="559">
        <f>R67*F67</f>
        <v>0</v>
      </c>
      <c r="AK67" s="560">
        <f>S67*F67</f>
        <v>0</v>
      </c>
      <c r="AL67" s="561">
        <f>T67*F67</f>
        <v>0</v>
      </c>
      <c r="AM67" s="562">
        <f>U67*F67</f>
        <v>0</v>
      </c>
      <c r="AN67" s="563">
        <f>V67*F67</f>
        <v>0</v>
      </c>
      <c r="AO67" s="551">
        <f>AB67*W67</f>
        <v>0</v>
      </c>
      <c r="AP67" s="293"/>
      <c r="AQ67" s="564"/>
      <c r="AR67" s="564"/>
      <c r="AS67" s="565">
        <f>F67*W67</f>
        <v>0</v>
      </c>
      <c r="AT67" s="564"/>
      <c r="AU67" s="564"/>
      <c r="AV67" s="564"/>
      <c r="AW67" s="564"/>
      <c r="AX67" s="122"/>
      <c r="AY67" s="93"/>
    </row>
    <row r="68" ht="38" customHeight="1">
      <c r="A68" s="452">
        <v>30</v>
      </c>
      <c r="B68" t="s" s="124">
        <v>840</v>
      </c>
      <c r="C68" s="254"/>
      <c r="D68" t="s" s="152">
        <v>841</v>
      </c>
      <c r="E68" t="s" s="152">
        <v>125</v>
      </c>
      <c r="F68" s="452">
        <v>2</v>
      </c>
      <c r="G68" t="s" s="124">
        <v>716</v>
      </c>
      <c r="H68" s="127">
        <v>30442.7083333333</v>
      </c>
      <c r="I68" s="128">
        <v>33486.9791666666</v>
      </c>
      <c r="J68" s="129">
        <f>I68/0.7</f>
        <v>47838.5416666666</v>
      </c>
      <c r="K68" s="538"/>
      <c r="L68" s="539"/>
      <c r="M68" s="540"/>
      <c r="N68" s="541"/>
      <c r="O68" s="542"/>
      <c r="P68" s="543"/>
      <c r="Q68" s="544"/>
      <c r="R68" s="545"/>
      <c r="S68" s="546"/>
      <c r="T68" s="547"/>
      <c r="U68" s="548"/>
      <c r="V68" s="549"/>
      <c r="W68" s="147">
        <f>SUM(K68:V68)</f>
        <v>0</v>
      </c>
      <c r="X68" s="147">
        <f>W68*F68</f>
        <v>0</v>
      </c>
      <c r="Y68" s="119">
        <f>H68*W68</f>
        <v>0</v>
      </c>
      <c r="Z68" s="566">
        <v>1026</v>
      </c>
      <c r="AA68" s="551">
        <v>0.36</v>
      </c>
      <c r="AB68" s="551">
        <v>5.76</v>
      </c>
      <c r="AC68" s="552">
        <f>K68*F68</f>
        <v>0</v>
      </c>
      <c r="AD68" s="553">
        <f>L68*F68</f>
        <v>0</v>
      </c>
      <c r="AE68" s="554">
        <f>M68*F68</f>
        <v>0</v>
      </c>
      <c r="AF68" s="555">
        <f>N68*F68</f>
        <v>0</v>
      </c>
      <c r="AG68" s="556">
        <f>O68*F68</f>
        <v>0</v>
      </c>
      <c r="AH68" s="557">
        <f>P68*F68</f>
        <v>0</v>
      </c>
      <c r="AI68" s="558">
        <f>Q68*F68</f>
        <v>0</v>
      </c>
      <c r="AJ68" s="559">
        <f>R68*F68</f>
        <v>0</v>
      </c>
      <c r="AK68" s="560">
        <f>S68*F68</f>
        <v>0</v>
      </c>
      <c r="AL68" s="561">
        <f>T68*F68</f>
        <v>0</v>
      </c>
      <c r="AM68" s="562">
        <f>U68*F68</f>
        <v>0</v>
      </c>
      <c r="AN68" s="563">
        <f>V68*F68</f>
        <v>0</v>
      </c>
      <c r="AO68" s="551">
        <f>AB68*W68</f>
        <v>0</v>
      </c>
      <c r="AP68" s="293"/>
      <c r="AQ68" s="564"/>
      <c r="AR68" s="564"/>
      <c r="AS68" s="565">
        <f>F68*W68</f>
        <v>0</v>
      </c>
      <c r="AT68" s="564"/>
      <c r="AU68" s="564"/>
      <c r="AV68" s="564"/>
      <c r="AW68" s="564"/>
      <c r="AX68" s="122"/>
      <c r="AY68" s="93"/>
    </row>
    <row r="69" ht="56" customHeight="1">
      <c r="A69" s="452">
        <v>31</v>
      </c>
      <c r="B69" t="s" s="124">
        <v>842</v>
      </c>
      <c r="C69" s="254"/>
      <c r="D69" t="s" s="152">
        <v>843</v>
      </c>
      <c r="E69" t="s" s="152">
        <v>528</v>
      </c>
      <c r="F69" s="452">
        <v>2</v>
      </c>
      <c r="G69" t="s" s="124">
        <v>716</v>
      </c>
      <c r="H69" s="127">
        <v>51041.6666666667</v>
      </c>
      <c r="I69" s="128">
        <v>56145.8333333334</v>
      </c>
      <c r="J69" s="129">
        <f>I69/0.7</f>
        <v>80208.3333333334</v>
      </c>
      <c r="K69" s="538"/>
      <c r="L69" s="539"/>
      <c r="M69" s="540"/>
      <c r="N69" s="541"/>
      <c r="O69" s="542"/>
      <c r="P69" s="543"/>
      <c r="Q69" s="544"/>
      <c r="R69" s="545"/>
      <c r="S69" s="546"/>
      <c r="T69" s="547"/>
      <c r="U69" s="548"/>
      <c r="V69" s="549"/>
      <c r="W69" s="147">
        <f>SUM(K69:V69)</f>
        <v>0</v>
      </c>
      <c r="X69" s="147">
        <f>W69*F69</f>
        <v>0</v>
      </c>
      <c r="Y69" s="119">
        <f>H69*W69</f>
        <v>0</v>
      </c>
      <c r="Z69" s="566">
        <v>1692</v>
      </c>
      <c r="AA69" s="551">
        <v>1.14</v>
      </c>
      <c r="AB69" s="551">
        <v>18.24</v>
      </c>
      <c r="AC69" s="552">
        <f>K69*F69</f>
        <v>0</v>
      </c>
      <c r="AD69" s="553">
        <f>L69*F69</f>
        <v>0</v>
      </c>
      <c r="AE69" s="554">
        <f>M69*F69</f>
        <v>0</v>
      </c>
      <c r="AF69" s="555">
        <f>N69*F69</f>
        <v>0</v>
      </c>
      <c r="AG69" s="556">
        <f>O69*F69</f>
        <v>0</v>
      </c>
      <c r="AH69" s="557">
        <f>P69*F69</f>
        <v>0</v>
      </c>
      <c r="AI69" s="558">
        <f>Q69*F69</f>
        <v>0</v>
      </c>
      <c r="AJ69" s="559">
        <f>R69*F69</f>
        <v>0</v>
      </c>
      <c r="AK69" s="560">
        <f>S69*F69</f>
        <v>0</v>
      </c>
      <c r="AL69" s="561">
        <f>T69*F69</f>
        <v>0</v>
      </c>
      <c r="AM69" s="562">
        <f>U69*F69</f>
        <v>0</v>
      </c>
      <c r="AN69" s="563">
        <f>V69*F69</f>
        <v>0</v>
      </c>
      <c r="AO69" s="551">
        <f>AB69*W69</f>
        <v>0</v>
      </c>
      <c r="AP69" s="293"/>
      <c r="AQ69" s="564"/>
      <c r="AR69" s="565">
        <f>F69*W69</f>
        <v>0</v>
      </c>
      <c r="AS69" s="564"/>
      <c r="AT69" s="564"/>
      <c r="AU69" s="564"/>
      <c r="AV69" s="564"/>
      <c r="AW69" s="564"/>
      <c r="AX69" s="122"/>
      <c r="AY69" s="93"/>
    </row>
    <row r="70" ht="56" customHeight="1">
      <c r="A70" s="452">
        <v>32</v>
      </c>
      <c r="B70" t="s" s="124">
        <v>844</v>
      </c>
      <c r="C70" s="254"/>
      <c r="D70" t="s" s="152">
        <v>845</v>
      </c>
      <c r="E70" t="s" s="152">
        <v>528</v>
      </c>
      <c r="F70" s="452">
        <v>2</v>
      </c>
      <c r="G70" t="s" s="124">
        <v>716</v>
      </c>
      <c r="H70" s="127">
        <v>47395.8333333333</v>
      </c>
      <c r="I70" s="128">
        <v>52135.4166666666</v>
      </c>
      <c r="J70" s="129">
        <f>I70/0.7</f>
        <v>74479.1666666666</v>
      </c>
      <c r="K70" s="538"/>
      <c r="L70" s="539"/>
      <c r="M70" s="540"/>
      <c r="N70" s="541"/>
      <c r="O70" s="542"/>
      <c r="P70" s="543"/>
      <c r="Q70" s="544"/>
      <c r="R70" s="545"/>
      <c r="S70" s="546"/>
      <c r="T70" s="547"/>
      <c r="U70" s="548"/>
      <c r="V70" s="549"/>
      <c r="W70" s="147">
        <f>SUM(K70:V70)</f>
        <v>0</v>
      </c>
      <c r="X70" s="147">
        <f>W70*F70</f>
        <v>0</v>
      </c>
      <c r="Y70" s="119">
        <f>H70*W70</f>
        <v>0</v>
      </c>
      <c r="Z70" s="566">
        <v>1570</v>
      </c>
      <c r="AA70" s="551">
        <v>1</v>
      </c>
      <c r="AB70" s="551">
        <v>16</v>
      </c>
      <c r="AC70" s="552">
        <f>K70*F70</f>
        <v>0</v>
      </c>
      <c r="AD70" s="553">
        <f>L70*F70</f>
        <v>0</v>
      </c>
      <c r="AE70" s="554">
        <f>M70*F70</f>
        <v>0</v>
      </c>
      <c r="AF70" s="555">
        <f>N70*F70</f>
        <v>0</v>
      </c>
      <c r="AG70" s="556">
        <f>O70*F70</f>
        <v>0</v>
      </c>
      <c r="AH70" s="557">
        <f>P70*F70</f>
        <v>0</v>
      </c>
      <c r="AI70" s="558">
        <f>Q70*F70</f>
        <v>0</v>
      </c>
      <c r="AJ70" s="559">
        <f>R70*F70</f>
        <v>0</v>
      </c>
      <c r="AK70" s="560">
        <f>S70*F70</f>
        <v>0</v>
      </c>
      <c r="AL70" s="561">
        <f>T70*F70</f>
        <v>0</v>
      </c>
      <c r="AM70" s="562">
        <f>U70*F70</f>
        <v>0</v>
      </c>
      <c r="AN70" s="563">
        <f>V70*F70</f>
        <v>0</v>
      </c>
      <c r="AO70" s="551">
        <f>AB70*W70</f>
        <v>0</v>
      </c>
      <c r="AP70" s="293"/>
      <c r="AQ70" s="564"/>
      <c r="AR70" s="565">
        <f>F70*W70</f>
        <v>0</v>
      </c>
      <c r="AS70" s="564"/>
      <c r="AT70" s="564"/>
      <c r="AU70" s="564"/>
      <c r="AV70" s="564"/>
      <c r="AW70" s="564"/>
      <c r="AX70" s="122"/>
      <c r="AY70" s="93"/>
    </row>
    <row r="71" ht="59" customHeight="1">
      <c r="A71" s="452">
        <v>33</v>
      </c>
      <c r="B71" t="s" s="124">
        <v>846</v>
      </c>
      <c r="C71" s="254"/>
      <c r="D71" t="s" s="152">
        <v>847</v>
      </c>
      <c r="E71" t="s" s="152">
        <v>528</v>
      </c>
      <c r="F71" s="452">
        <v>2</v>
      </c>
      <c r="G71" t="s" s="124">
        <v>716</v>
      </c>
      <c r="H71" s="127">
        <v>44661.4583333333</v>
      </c>
      <c r="I71" s="128">
        <v>49127.6041666666</v>
      </c>
      <c r="J71" s="129">
        <f>I71/0.7</f>
        <v>70182.2916666666</v>
      </c>
      <c r="K71" s="538"/>
      <c r="L71" s="539"/>
      <c r="M71" s="540"/>
      <c r="N71" s="541"/>
      <c r="O71" s="542"/>
      <c r="P71" s="543"/>
      <c r="Q71" s="544"/>
      <c r="R71" s="545"/>
      <c r="S71" s="546"/>
      <c r="T71" s="547"/>
      <c r="U71" s="548"/>
      <c r="V71" s="549"/>
      <c r="W71" s="147">
        <f>SUM(K71:V71)</f>
        <v>0</v>
      </c>
      <c r="X71" s="147">
        <f>W71*F71</f>
        <v>0</v>
      </c>
      <c r="Y71" s="119">
        <f>H71*W71</f>
        <v>0</v>
      </c>
      <c r="Z71" s="566">
        <v>1493</v>
      </c>
      <c r="AA71" s="551">
        <v>0.9</v>
      </c>
      <c r="AB71" s="551">
        <v>14.4</v>
      </c>
      <c r="AC71" s="552">
        <f>K71*F71</f>
        <v>0</v>
      </c>
      <c r="AD71" s="553">
        <f>L71*F71</f>
        <v>0</v>
      </c>
      <c r="AE71" s="554">
        <f>M71*F71</f>
        <v>0</v>
      </c>
      <c r="AF71" s="555">
        <f>N71*F71</f>
        <v>0</v>
      </c>
      <c r="AG71" s="556">
        <f>O71*F71</f>
        <v>0</v>
      </c>
      <c r="AH71" s="557">
        <f>P71*F71</f>
        <v>0</v>
      </c>
      <c r="AI71" s="558">
        <f>Q71*F71</f>
        <v>0</v>
      </c>
      <c r="AJ71" s="559">
        <f>R71*F71</f>
        <v>0</v>
      </c>
      <c r="AK71" s="560">
        <f>S71*F71</f>
        <v>0</v>
      </c>
      <c r="AL71" s="561">
        <f>T71*F71</f>
        <v>0</v>
      </c>
      <c r="AM71" s="562">
        <f>U71*F71</f>
        <v>0</v>
      </c>
      <c r="AN71" s="563">
        <f>V71*F71</f>
        <v>0</v>
      </c>
      <c r="AO71" s="551">
        <f>AB71*W71</f>
        <v>0</v>
      </c>
      <c r="AP71" s="293"/>
      <c r="AQ71" s="564"/>
      <c r="AR71" s="565">
        <f>F71*W71</f>
        <v>0</v>
      </c>
      <c r="AS71" s="564"/>
      <c r="AT71" s="564"/>
      <c r="AU71" s="564"/>
      <c r="AV71" s="564"/>
      <c r="AW71" s="564"/>
      <c r="AX71" s="122"/>
      <c r="AY71" s="93"/>
    </row>
    <row r="72" ht="44" customHeight="1">
      <c r="A72" s="452">
        <v>34</v>
      </c>
      <c r="B72" t="s" s="124">
        <v>848</v>
      </c>
      <c r="C72" s="254"/>
      <c r="D72" t="s" s="152">
        <v>849</v>
      </c>
      <c r="E72" t="s" s="152">
        <v>528</v>
      </c>
      <c r="F72" s="452">
        <v>2</v>
      </c>
      <c r="G72" t="s" s="124">
        <v>716</v>
      </c>
      <c r="H72" s="127">
        <v>42291.6666666667</v>
      </c>
      <c r="I72" s="128">
        <v>46520.8333333334</v>
      </c>
      <c r="J72" s="129">
        <f>I72/0.7</f>
        <v>66458.3333333334</v>
      </c>
      <c r="K72" s="538"/>
      <c r="L72" s="539"/>
      <c r="M72" s="540"/>
      <c r="N72" s="541"/>
      <c r="O72" s="542"/>
      <c r="P72" s="543"/>
      <c r="Q72" s="544"/>
      <c r="R72" s="545"/>
      <c r="S72" s="546"/>
      <c r="T72" s="547"/>
      <c r="U72" s="548"/>
      <c r="V72" s="549"/>
      <c r="W72" s="147">
        <f>SUM(K72:V72)</f>
        <v>0</v>
      </c>
      <c r="X72" s="147">
        <f>W72*F72</f>
        <v>0</v>
      </c>
      <c r="Y72" s="119">
        <f>H72*W72</f>
        <v>0</v>
      </c>
      <c r="Z72" s="566">
        <v>1410</v>
      </c>
      <c r="AA72" s="551">
        <v>0.8</v>
      </c>
      <c r="AB72" s="551">
        <v>12.8</v>
      </c>
      <c r="AC72" s="552">
        <f>K72*F72</f>
        <v>0</v>
      </c>
      <c r="AD72" s="553">
        <f>L72*F72</f>
        <v>0</v>
      </c>
      <c r="AE72" s="554">
        <f>M72*F72</f>
        <v>0</v>
      </c>
      <c r="AF72" s="555">
        <f>N72*F72</f>
        <v>0</v>
      </c>
      <c r="AG72" s="556">
        <f>O72*F72</f>
        <v>0</v>
      </c>
      <c r="AH72" s="557">
        <f>P72*F72</f>
        <v>0</v>
      </c>
      <c r="AI72" s="558">
        <f>Q72*F72</f>
        <v>0</v>
      </c>
      <c r="AJ72" s="559">
        <f>R72*F72</f>
        <v>0</v>
      </c>
      <c r="AK72" s="560">
        <f>S72*F72</f>
        <v>0</v>
      </c>
      <c r="AL72" s="561">
        <f>T72*F72</f>
        <v>0</v>
      </c>
      <c r="AM72" s="562">
        <f>U72*F72</f>
        <v>0</v>
      </c>
      <c r="AN72" s="563">
        <f>V72*F72</f>
        <v>0</v>
      </c>
      <c r="AO72" s="551">
        <f>AB72*W72</f>
        <v>0</v>
      </c>
      <c r="AP72" s="293"/>
      <c r="AQ72" s="564"/>
      <c r="AR72" s="565">
        <f>F72*W72</f>
        <v>0</v>
      </c>
      <c r="AS72" s="564"/>
      <c r="AT72" s="564"/>
      <c r="AU72" s="564"/>
      <c r="AV72" s="564"/>
      <c r="AW72" s="564"/>
      <c r="AX72" s="122"/>
      <c r="AY72" s="93"/>
    </row>
    <row r="73" ht="31" customHeight="1">
      <c r="A73" t="s" s="567">
        <v>850</v>
      </c>
      <c r="B73" s="581"/>
      <c r="C73" s="581"/>
      <c r="D73" s="581"/>
      <c r="E73" s="581"/>
      <c r="F73" s="581"/>
      <c r="G73" s="582"/>
      <c r="H73" s="583"/>
      <c r="I73" s="583"/>
      <c r="J73" s="583"/>
      <c r="K73" s="583"/>
      <c r="L73" s="583"/>
      <c r="M73" s="583"/>
      <c r="N73" s="583"/>
      <c r="O73" s="583"/>
      <c r="P73" s="583"/>
      <c r="Q73" s="583"/>
      <c r="R73" s="583"/>
      <c r="S73" s="583"/>
      <c r="T73" s="583"/>
      <c r="U73" s="583"/>
      <c r="V73" s="583"/>
      <c r="W73" s="583"/>
      <c r="X73" s="583"/>
      <c r="Y73" s="583"/>
      <c r="Z73" s="254"/>
      <c r="AA73" s="572"/>
      <c r="AB73" s="551">
        <v>0</v>
      </c>
      <c r="AC73" s="542">
        <f>K73*F73</f>
      </c>
      <c r="AD73" s="539">
        <f>L73*F73</f>
      </c>
      <c r="AE73" s="573">
        <f>M73*F73</f>
      </c>
      <c r="AF73" s="574">
        <f>N73*F73</f>
      </c>
      <c r="AG73" s="575">
        <f>O73*F73</f>
      </c>
      <c r="AH73" s="576">
        <f>P73*F73</f>
      </c>
      <c r="AI73" s="544">
        <f>Q73*F73</f>
      </c>
      <c r="AJ73" s="577">
        <f>R73*F73</f>
      </c>
      <c r="AK73" s="543">
        <f>S73*F73</f>
      </c>
      <c r="AL73" s="578">
        <f>T73*F73</f>
      </c>
      <c r="AM73" s="579">
        <f>U73*F73</f>
      </c>
      <c r="AN73" s="580">
        <f>V73*F73</f>
      </c>
      <c r="AO73" s="551">
        <f>AB73*W73</f>
        <v>0</v>
      </c>
      <c r="AP73" s="293"/>
      <c r="AQ73" s="564"/>
      <c r="AR73" s="564">
        <f>F73*W73</f>
      </c>
      <c r="AS73" s="564">
        <f>F73*W73</f>
      </c>
      <c r="AT73" s="564"/>
      <c r="AU73" s="564"/>
      <c r="AV73" s="564"/>
      <c r="AW73" s="564"/>
      <c r="AX73" s="122"/>
      <c r="AY73" s="93"/>
    </row>
    <row r="74" ht="53" customHeight="1">
      <c r="A74" s="452">
        <v>35</v>
      </c>
      <c r="B74" t="s" s="124">
        <v>851</v>
      </c>
      <c r="C74" s="254"/>
      <c r="D74" t="s" s="152">
        <v>852</v>
      </c>
      <c r="E74" t="s" s="152">
        <v>528</v>
      </c>
      <c r="F74" s="452">
        <v>2</v>
      </c>
      <c r="G74" t="s" s="124">
        <v>716</v>
      </c>
      <c r="H74" s="127">
        <v>79843.75</v>
      </c>
      <c r="I74" s="128">
        <v>87828.125</v>
      </c>
      <c r="J74" s="129">
        <f>I74/0.7</f>
        <v>125468.75</v>
      </c>
      <c r="K74" s="538"/>
      <c r="L74" s="539"/>
      <c r="M74" s="540"/>
      <c r="N74" s="541"/>
      <c r="O74" s="542"/>
      <c r="P74" s="543"/>
      <c r="Q74" s="544"/>
      <c r="R74" s="545"/>
      <c r="S74" s="546"/>
      <c r="T74" s="547"/>
      <c r="U74" s="548"/>
      <c r="V74" s="549"/>
      <c r="W74" s="147">
        <f>SUM(K74:V74)</f>
        <v>0</v>
      </c>
      <c r="X74" s="147">
        <f>W74*F74</f>
        <v>0</v>
      </c>
      <c r="Y74" s="119">
        <f>H74*W74</f>
        <v>0</v>
      </c>
      <c r="Z74" s="566">
        <v>2698</v>
      </c>
      <c r="AA74" s="551">
        <v>2.75</v>
      </c>
      <c r="AB74" s="551">
        <v>44</v>
      </c>
      <c r="AC74" s="552">
        <f>K74*F74</f>
        <v>0</v>
      </c>
      <c r="AD74" s="553">
        <f>L74*F74</f>
        <v>0</v>
      </c>
      <c r="AE74" s="554">
        <f>M74*F74</f>
        <v>0</v>
      </c>
      <c r="AF74" s="555">
        <f>N74*F74</f>
        <v>0</v>
      </c>
      <c r="AG74" s="556">
        <f>O74*F74</f>
        <v>0</v>
      </c>
      <c r="AH74" s="557">
        <f>P74*F74</f>
        <v>0</v>
      </c>
      <c r="AI74" s="558">
        <f>Q74*F74</f>
        <v>0</v>
      </c>
      <c r="AJ74" s="559">
        <f>R74*F74</f>
        <v>0</v>
      </c>
      <c r="AK74" s="560">
        <f>S74*F74</f>
        <v>0</v>
      </c>
      <c r="AL74" s="561">
        <f>T74*F74</f>
        <v>0</v>
      </c>
      <c r="AM74" s="562">
        <f>U74*F74</f>
        <v>0</v>
      </c>
      <c r="AN74" s="563">
        <f>V74*F74</f>
        <v>0</v>
      </c>
      <c r="AO74" s="551">
        <f>AB74*W74</f>
        <v>0</v>
      </c>
      <c r="AP74" s="293"/>
      <c r="AQ74" s="564"/>
      <c r="AR74" s="565">
        <f>F74*W74</f>
        <v>0</v>
      </c>
      <c r="AS74" s="564"/>
      <c r="AT74" s="564"/>
      <c r="AU74" s="564"/>
      <c r="AV74" s="564"/>
      <c r="AW74" s="564"/>
      <c r="AX74" s="122"/>
      <c r="AY74" s="93"/>
    </row>
    <row r="75" ht="73" customHeight="1">
      <c r="A75" s="452">
        <v>36</v>
      </c>
      <c r="B75" t="s" s="124">
        <v>853</v>
      </c>
      <c r="C75" s="254"/>
      <c r="D75" t="s" s="152">
        <v>854</v>
      </c>
      <c r="E75" t="s" s="152">
        <v>125</v>
      </c>
      <c r="F75" s="452">
        <v>2</v>
      </c>
      <c r="G75" t="s" s="124">
        <v>716</v>
      </c>
      <c r="H75" s="127">
        <v>54140.625</v>
      </c>
      <c r="I75" s="128">
        <v>59554.6875</v>
      </c>
      <c r="J75" s="129">
        <f>I75/0.7</f>
        <v>85078.125</v>
      </c>
      <c r="K75" s="538"/>
      <c r="L75" s="539"/>
      <c r="M75" s="540"/>
      <c r="N75" s="541"/>
      <c r="O75" s="542"/>
      <c r="P75" s="543"/>
      <c r="Q75" s="544"/>
      <c r="R75" s="545"/>
      <c r="S75" s="546"/>
      <c r="T75" s="547"/>
      <c r="U75" s="548"/>
      <c r="V75" s="549"/>
      <c r="W75" s="147">
        <f>SUM(K75:V75)</f>
        <v>0</v>
      </c>
      <c r="X75" s="147">
        <f>W75*F75</f>
        <v>0</v>
      </c>
      <c r="Y75" s="119">
        <f>H75*W75</f>
        <v>0</v>
      </c>
      <c r="Z75" s="566">
        <v>1882</v>
      </c>
      <c r="AA75" s="551">
        <v>1.68</v>
      </c>
      <c r="AB75" s="551">
        <v>26.88</v>
      </c>
      <c r="AC75" s="552">
        <f>K75*F75</f>
        <v>0</v>
      </c>
      <c r="AD75" s="553">
        <f>L75*F75</f>
        <v>0</v>
      </c>
      <c r="AE75" s="554">
        <f>M75*F75</f>
        <v>0</v>
      </c>
      <c r="AF75" s="555">
        <f>N75*F75</f>
        <v>0</v>
      </c>
      <c r="AG75" s="556">
        <f>O75*F75</f>
        <v>0</v>
      </c>
      <c r="AH75" s="557">
        <f>P75*F75</f>
        <v>0</v>
      </c>
      <c r="AI75" s="558">
        <f>Q75*F75</f>
        <v>0</v>
      </c>
      <c r="AJ75" s="559">
        <f>R75*F75</f>
        <v>0</v>
      </c>
      <c r="AK75" s="560">
        <f>S75*F75</f>
        <v>0</v>
      </c>
      <c r="AL75" s="561">
        <f>T75*F75</f>
        <v>0</v>
      </c>
      <c r="AM75" s="562">
        <f>U75*F75</f>
        <v>0</v>
      </c>
      <c r="AN75" s="563">
        <f>V75*F75</f>
        <v>0</v>
      </c>
      <c r="AO75" s="551">
        <f>AB75*W75</f>
        <v>0</v>
      </c>
      <c r="AP75" s="293"/>
      <c r="AQ75" s="564"/>
      <c r="AR75" s="564"/>
      <c r="AS75" s="565">
        <f>F75*W75</f>
        <v>0</v>
      </c>
      <c r="AT75" s="564"/>
      <c r="AU75" s="564"/>
      <c r="AV75" s="564"/>
      <c r="AW75" s="564"/>
      <c r="AX75" s="122"/>
      <c r="AY75" s="93"/>
    </row>
    <row r="76" ht="60" customHeight="1">
      <c r="A76" s="452">
        <v>37</v>
      </c>
      <c r="B76" t="s" s="124">
        <v>855</v>
      </c>
      <c r="C76" s="254"/>
      <c r="D76" t="s" s="152">
        <v>856</v>
      </c>
      <c r="E76" t="s" s="152">
        <v>125</v>
      </c>
      <c r="F76" s="452">
        <v>2</v>
      </c>
      <c r="G76" t="s" s="124">
        <v>716</v>
      </c>
      <c r="H76" s="127">
        <v>54505.2083333333</v>
      </c>
      <c r="I76" s="128">
        <v>59955.7291666666</v>
      </c>
      <c r="J76" s="129">
        <f>I76/0.7</f>
        <v>85651.0416666666</v>
      </c>
      <c r="K76" s="538"/>
      <c r="L76" s="539"/>
      <c r="M76" s="540"/>
      <c r="N76" s="541"/>
      <c r="O76" s="542"/>
      <c r="P76" s="543"/>
      <c r="Q76" s="544"/>
      <c r="R76" s="545"/>
      <c r="S76" s="546"/>
      <c r="T76" s="547"/>
      <c r="U76" s="548"/>
      <c r="V76" s="549"/>
      <c r="W76" s="147">
        <f>SUM(K76:V76)</f>
        <v>0</v>
      </c>
      <c r="X76" s="147">
        <f>W76*F76</f>
        <v>0</v>
      </c>
      <c r="Y76" s="119">
        <f>H76*W76</f>
        <v>0</v>
      </c>
      <c r="Z76" s="566">
        <v>1882</v>
      </c>
      <c r="AA76" s="551">
        <v>1.65</v>
      </c>
      <c r="AB76" s="551">
        <v>26.4</v>
      </c>
      <c r="AC76" s="552">
        <f>K76*F76</f>
        <v>0</v>
      </c>
      <c r="AD76" s="553">
        <f>L76*F76</f>
        <v>0</v>
      </c>
      <c r="AE76" s="554">
        <f>M76*F76</f>
        <v>0</v>
      </c>
      <c r="AF76" s="555">
        <f>N76*F76</f>
        <v>0</v>
      </c>
      <c r="AG76" s="556">
        <f>O76*F76</f>
        <v>0</v>
      </c>
      <c r="AH76" s="557">
        <f>P76*F76</f>
        <v>0</v>
      </c>
      <c r="AI76" s="558">
        <f>Q76*F76</f>
        <v>0</v>
      </c>
      <c r="AJ76" s="559">
        <f>R76*F76</f>
        <v>0</v>
      </c>
      <c r="AK76" s="560">
        <f>S76*F76</f>
        <v>0</v>
      </c>
      <c r="AL76" s="561">
        <f>T76*F76</f>
        <v>0</v>
      </c>
      <c r="AM76" s="562">
        <f>U76*F76</f>
        <v>0</v>
      </c>
      <c r="AN76" s="563">
        <f>V76*F76</f>
        <v>0</v>
      </c>
      <c r="AO76" s="551">
        <f>AB76*W76</f>
        <v>0</v>
      </c>
      <c r="AP76" s="293"/>
      <c r="AQ76" s="564"/>
      <c r="AR76" s="564"/>
      <c r="AS76" s="565">
        <f>F76*W76</f>
        <v>0</v>
      </c>
      <c r="AT76" s="564"/>
      <c r="AU76" s="564"/>
      <c r="AV76" s="564"/>
      <c r="AW76" s="564"/>
      <c r="AX76" s="122"/>
      <c r="AY76" s="93"/>
    </row>
    <row r="77" ht="80" customHeight="1">
      <c r="A77" s="452">
        <v>38</v>
      </c>
      <c r="B77" t="s" s="124">
        <v>857</v>
      </c>
      <c r="C77" s="254"/>
      <c r="D77" t="s" s="152">
        <v>858</v>
      </c>
      <c r="E77" t="s" s="152">
        <v>528</v>
      </c>
      <c r="F77" s="452">
        <v>2</v>
      </c>
      <c r="G77" t="s" s="124">
        <v>716</v>
      </c>
      <c r="H77" s="127">
        <v>64713.5416666667</v>
      </c>
      <c r="I77" s="128">
        <v>71184.8958333334</v>
      </c>
      <c r="J77" s="129">
        <f>I77/0.7</f>
        <v>101692.708333333</v>
      </c>
      <c r="K77" s="538"/>
      <c r="L77" s="539"/>
      <c r="M77" s="540"/>
      <c r="N77" s="541"/>
      <c r="O77" s="542"/>
      <c r="P77" s="543"/>
      <c r="Q77" s="544"/>
      <c r="R77" s="545"/>
      <c r="S77" s="546"/>
      <c r="T77" s="547"/>
      <c r="U77" s="548"/>
      <c r="V77" s="549"/>
      <c r="W77" s="147">
        <f>SUM(K77:V77)</f>
        <v>0</v>
      </c>
      <c r="X77" s="147">
        <f>W77*F77</f>
        <v>0</v>
      </c>
      <c r="Y77" s="119">
        <f>H77*W77</f>
        <v>0</v>
      </c>
      <c r="Z77" s="566">
        <v>2189</v>
      </c>
      <c r="AA77" s="551">
        <v>2.07</v>
      </c>
      <c r="AB77" s="551">
        <v>33.12</v>
      </c>
      <c r="AC77" s="552">
        <f>K77*F77</f>
        <v>0</v>
      </c>
      <c r="AD77" s="553">
        <f>L77*F77</f>
        <v>0</v>
      </c>
      <c r="AE77" s="554">
        <f>M77*F77</f>
        <v>0</v>
      </c>
      <c r="AF77" s="555">
        <f>N77*F77</f>
        <v>0</v>
      </c>
      <c r="AG77" s="556">
        <f>O77*F77</f>
        <v>0</v>
      </c>
      <c r="AH77" s="557">
        <f>P77*F77</f>
        <v>0</v>
      </c>
      <c r="AI77" s="558">
        <f>Q77*F77</f>
        <v>0</v>
      </c>
      <c r="AJ77" s="559">
        <f>R77*F77</f>
        <v>0</v>
      </c>
      <c r="AK77" s="560">
        <f>S77*F77</f>
        <v>0</v>
      </c>
      <c r="AL77" s="561">
        <f>T77*F77</f>
        <v>0</v>
      </c>
      <c r="AM77" s="562">
        <f>U77*F77</f>
        <v>0</v>
      </c>
      <c r="AN77" s="563">
        <f>V77*F77</f>
        <v>0</v>
      </c>
      <c r="AO77" s="551">
        <f>AB77*W77</f>
        <v>0</v>
      </c>
      <c r="AP77" s="293"/>
      <c r="AQ77" s="564"/>
      <c r="AR77" s="565">
        <f>F77*W77</f>
        <v>0</v>
      </c>
      <c r="AS77" s="564"/>
      <c r="AT77" s="564"/>
      <c r="AU77" s="564"/>
      <c r="AV77" s="564"/>
      <c r="AW77" s="564"/>
      <c r="AX77" s="122"/>
      <c r="AY77" s="93"/>
    </row>
    <row r="78" ht="83" customHeight="1">
      <c r="A78" s="452">
        <v>39</v>
      </c>
      <c r="B78" t="s" s="124">
        <v>859</v>
      </c>
      <c r="C78" s="254"/>
      <c r="D78" t="s" s="152">
        <v>860</v>
      </c>
      <c r="E78" t="s" s="152">
        <v>528</v>
      </c>
      <c r="F78" s="452">
        <v>2</v>
      </c>
      <c r="G78" t="s" s="124">
        <v>716</v>
      </c>
      <c r="H78" s="127">
        <v>64713.5416666667</v>
      </c>
      <c r="I78" s="128">
        <v>71184.8958333334</v>
      </c>
      <c r="J78" s="129">
        <f>I78/0.7</f>
        <v>101692.708333333</v>
      </c>
      <c r="K78" s="538"/>
      <c r="L78" s="539"/>
      <c r="M78" s="540"/>
      <c r="N78" s="541"/>
      <c r="O78" s="542"/>
      <c r="P78" s="543"/>
      <c r="Q78" s="544"/>
      <c r="R78" s="545"/>
      <c r="S78" s="546"/>
      <c r="T78" s="547"/>
      <c r="U78" s="548"/>
      <c r="V78" s="549"/>
      <c r="W78" s="147">
        <f>SUM(K78:V78)</f>
        <v>0</v>
      </c>
      <c r="X78" s="147">
        <f>W78*F78</f>
        <v>0</v>
      </c>
      <c r="Y78" s="119">
        <f>H78*W78</f>
        <v>0</v>
      </c>
      <c r="Z78" s="566">
        <v>2189</v>
      </c>
      <c r="AA78" s="551">
        <v>2.07</v>
      </c>
      <c r="AB78" s="551">
        <v>33.12</v>
      </c>
      <c r="AC78" s="552">
        <f>K78*F78</f>
        <v>0</v>
      </c>
      <c r="AD78" s="553">
        <f>L78*F78</f>
        <v>0</v>
      </c>
      <c r="AE78" s="554">
        <f>M78*F78</f>
        <v>0</v>
      </c>
      <c r="AF78" s="555">
        <f>N78*F78</f>
        <v>0</v>
      </c>
      <c r="AG78" s="556">
        <f>O78*F78</f>
        <v>0</v>
      </c>
      <c r="AH78" s="557">
        <f>P78*F78</f>
        <v>0</v>
      </c>
      <c r="AI78" s="558">
        <f>Q78*F78</f>
        <v>0</v>
      </c>
      <c r="AJ78" s="559">
        <f>R78*F78</f>
        <v>0</v>
      </c>
      <c r="AK78" s="560">
        <f>S78*F78</f>
        <v>0</v>
      </c>
      <c r="AL78" s="561">
        <f>T78*F78</f>
        <v>0</v>
      </c>
      <c r="AM78" s="562">
        <f>U78*F78</f>
        <v>0</v>
      </c>
      <c r="AN78" s="563">
        <f>V78*F78</f>
        <v>0</v>
      </c>
      <c r="AO78" s="551">
        <f>AB78*W78</f>
        <v>0</v>
      </c>
      <c r="AP78" s="293"/>
      <c r="AQ78" s="564"/>
      <c r="AR78" s="565">
        <f>F78*W78</f>
        <v>0</v>
      </c>
      <c r="AS78" s="564"/>
      <c r="AT78" s="564"/>
      <c r="AU78" s="564"/>
      <c r="AV78" s="564"/>
      <c r="AW78" s="564"/>
      <c r="AX78" s="122"/>
      <c r="AY78" s="93"/>
    </row>
    <row r="79" ht="57" customHeight="1">
      <c r="A79" s="452">
        <v>40</v>
      </c>
      <c r="B79" t="s" s="124">
        <v>861</v>
      </c>
      <c r="C79" s="254"/>
      <c r="D79" t="s" s="124">
        <v>862</v>
      </c>
      <c r="E79" t="s" s="152">
        <v>528</v>
      </c>
      <c r="F79" s="452">
        <v>1</v>
      </c>
      <c r="G79" t="s" s="124">
        <v>716</v>
      </c>
      <c r="H79" s="127">
        <v>38463.5416666667</v>
      </c>
      <c r="I79" s="128">
        <v>42309.8958333334</v>
      </c>
      <c r="J79" s="129">
        <f>I79/0.7</f>
        <v>60442.7083333334</v>
      </c>
      <c r="K79" s="538"/>
      <c r="L79" s="539"/>
      <c r="M79" s="540"/>
      <c r="N79" s="541"/>
      <c r="O79" s="542"/>
      <c r="P79" s="543"/>
      <c r="Q79" s="544"/>
      <c r="R79" s="545"/>
      <c r="S79" s="546"/>
      <c r="T79" s="547"/>
      <c r="U79" s="548"/>
      <c r="V79" s="549"/>
      <c r="W79" s="147">
        <f>SUM(K79:V79)</f>
        <v>0</v>
      </c>
      <c r="X79" s="147">
        <f>W79*F79</f>
        <v>0</v>
      </c>
      <c r="Y79" s="119">
        <f>H79*W79</f>
        <v>0</v>
      </c>
      <c r="Z79" s="566">
        <v>1311</v>
      </c>
      <c r="AA79" s="551">
        <v>1.15</v>
      </c>
      <c r="AB79" s="551">
        <v>18.4</v>
      </c>
      <c r="AC79" s="552">
        <f>K79*F79</f>
        <v>0</v>
      </c>
      <c r="AD79" s="553">
        <f>L79*F79</f>
        <v>0</v>
      </c>
      <c r="AE79" s="554">
        <f>M79*F79</f>
        <v>0</v>
      </c>
      <c r="AF79" s="555">
        <f>N79*F79</f>
        <v>0</v>
      </c>
      <c r="AG79" s="556">
        <f>O79*F79</f>
        <v>0</v>
      </c>
      <c r="AH79" s="557">
        <f>P79*F79</f>
        <v>0</v>
      </c>
      <c r="AI79" s="558">
        <f>Q79*F79</f>
        <v>0</v>
      </c>
      <c r="AJ79" s="559">
        <f>R79*F79</f>
        <v>0</v>
      </c>
      <c r="AK79" s="560">
        <f>S79*F79</f>
        <v>0</v>
      </c>
      <c r="AL79" s="561">
        <f>T79*F79</f>
        <v>0</v>
      </c>
      <c r="AM79" s="562">
        <f>U79*F79</f>
        <v>0</v>
      </c>
      <c r="AN79" s="563">
        <f>V79*F79</f>
        <v>0</v>
      </c>
      <c r="AO79" s="551">
        <f>AB79*W79</f>
        <v>0</v>
      </c>
      <c r="AP79" s="293"/>
      <c r="AQ79" s="564"/>
      <c r="AR79" s="565">
        <f>F79*W79</f>
        <v>0</v>
      </c>
      <c r="AS79" s="564"/>
      <c r="AT79" s="564"/>
      <c r="AU79" s="564"/>
      <c r="AV79" s="564"/>
      <c r="AW79" s="564"/>
      <c r="AX79" s="122"/>
      <c r="AY79" s="93"/>
    </row>
    <row r="80" ht="64" customHeight="1">
      <c r="A80" s="452">
        <v>41</v>
      </c>
      <c r="B80" t="s" s="124">
        <v>863</v>
      </c>
      <c r="C80" s="254"/>
      <c r="D80" t="s" s="152">
        <v>864</v>
      </c>
      <c r="E80" t="s" s="152">
        <v>125</v>
      </c>
      <c r="F80" s="452">
        <v>3</v>
      </c>
      <c r="G80" t="s" s="124">
        <v>716</v>
      </c>
      <c r="H80" s="127">
        <v>54140.625</v>
      </c>
      <c r="I80" s="128">
        <v>59554.6875</v>
      </c>
      <c r="J80" s="129">
        <f>I80/0.7</f>
        <v>85078.125</v>
      </c>
      <c r="K80" s="538"/>
      <c r="L80" s="539"/>
      <c r="M80" s="540"/>
      <c r="N80" s="541"/>
      <c r="O80" s="542"/>
      <c r="P80" s="543"/>
      <c r="Q80" s="544"/>
      <c r="R80" s="545"/>
      <c r="S80" s="546"/>
      <c r="T80" s="547"/>
      <c r="U80" s="548"/>
      <c r="V80" s="549"/>
      <c r="W80" s="147">
        <f>SUM(K80:V80)</f>
        <v>0</v>
      </c>
      <c r="X80" s="147">
        <f>W80*F80</f>
        <v>0</v>
      </c>
      <c r="Y80" s="119">
        <f>H80*W80</f>
        <v>0</v>
      </c>
      <c r="Z80" s="566">
        <v>1807</v>
      </c>
      <c r="AA80" s="551">
        <v>1.22</v>
      </c>
      <c r="AB80" s="551">
        <v>19.52</v>
      </c>
      <c r="AC80" s="552">
        <f>K80*F80</f>
        <v>0</v>
      </c>
      <c r="AD80" s="553">
        <f>L80*F80</f>
        <v>0</v>
      </c>
      <c r="AE80" s="554">
        <f>M80*F80</f>
        <v>0</v>
      </c>
      <c r="AF80" s="555">
        <f>N80*F80</f>
        <v>0</v>
      </c>
      <c r="AG80" s="556">
        <f>O80*F80</f>
        <v>0</v>
      </c>
      <c r="AH80" s="557">
        <f>P80*F80</f>
        <v>0</v>
      </c>
      <c r="AI80" s="558">
        <f>Q80*F80</f>
        <v>0</v>
      </c>
      <c r="AJ80" s="559">
        <f>R80*F80</f>
        <v>0</v>
      </c>
      <c r="AK80" s="560">
        <f>S80*F80</f>
        <v>0</v>
      </c>
      <c r="AL80" s="561">
        <f>T80*F80</f>
        <v>0</v>
      </c>
      <c r="AM80" s="562">
        <f>U80*F80</f>
        <v>0</v>
      </c>
      <c r="AN80" s="563">
        <f>V80*F80</f>
        <v>0</v>
      </c>
      <c r="AO80" s="551">
        <f>AB80*W80</f>
        <v>0</v>
      </c>
      <c r="AP80" s="293"/>
      <c r="AQ80" s="564"/>
      <c r="AR80" s="564"/>
      <c r="AS80" s="565">
        <f>F80*W80</f>
        <v>0</v>
      </c>
      <c r="AT80" s="564"/>
      <c r="AU80" s="564"/>
      <c r="AV80" s="564"/>
      <c r="AW80" s="564"/>
      <c r="AX80" s="122"/>
      <c r="AY80" s="93"/>
    </row>
    <row r="81" ht="59" customHeight="1">
      <c r="A81" s="452">
        <v>42</v>
      </c>
      <c r="B81" t="s" s="124">
        <v>865</v>
      </c>
      <c r="C81" s="254"/>
      <c r="D81" t="s" s="152">
        <v>866</v>
      </c>
      <c r="E81" t="s" s="152">
        <v>125</v>
      </c>
      <c r="F81" s="452">
        <v>2</v>
      </c>
      <c r="G81" t="s" s="124">
        <v>716</v>
      </c>
      <c r="H81" s="127">
        <v>37005.2083333333</v>
      </c>
      <c r="I81" s="128">
        <v>40705.7291666666</v>
      </c>
      <c r="J81" s="129">
        <f>I81/0.7</f>
        <v>58151.0416666666</v>
      </c>
      <c r="K81" s="538"/>
      <c r="L81" s="539"/>
      <c r="M81" s="540"/>
      <c r="N81" s="541"/>
      <c r="O81" s="542"/>
      <c r="P81" s="543"/>
      <c r="Q81" s="544"/>
      <c r="R81" s="545"/>
      <c r="S81" s="546"/>
      <c r="T81" s="547"/>
      <c r="U81" s="548"/>
      <c r="V81" s="549"/>
      <c r="W81" s="147">
        <f>SUM(K81:V81)</f>
        <v>0</v>
      </c>
      <c r="X81" s="147">
        <f>W81*F81</f>
        <v>0</v>
      </c>
      <c r="Y81" s="119">
        <f>H81*W81</f>
        <v>0</v>
      </c>
      <c r="Z81" s="566">
        <v>1270</v>
      </c>
      <c r="AA81" s="551">
        <v>0.65</v>
      </c>
      <c r="AB81" s="551">
        <v>10.4</v>
      </c>
      <c r="AC81" s="552">
        <f>K81*F81</f>
        <v>0</v>
      </c>
      <c r="AD81" s="553">
        <f>L81*F81</f>
        <v>0</v>
      </c>
      <c r="AE81" s="554">
        <f>M81*F81</f>
        <v>0</v>
      </c>
      <c r="AF81" s="555">
        <f>N81*F81</f>
        <v>0</v>
      </c>
      <c r="AG81" s="556">
        <f>O81*F81</f>
        <v>0</v>
      </c>
      <c r="AH81" s="557">
        <f>P81*F81</f>
        <v>0</v>
      </c>
      <c r="AI81" s="558">
        <f>Q81*F81</f>
        <v>0</v>
      </c>
      <c r="AJ81" s="559">
        <f>R81*F81</f>
        <v>0</v>
      </c>
      <c r="AK81" s="560">
        <f>S81*F81</f>
        <v>0</v>
      </c>
      <c r="AL81" s="561">
        <f>T81*F81</f>
        <v>0</v>
      </c>
      <c r="AM81" s="562">
        <f>U81*F81</f>
        <v>0</v>
      </c>
      <c r="AN81" s="563">
        <f>V81*F81</f>
        <v>0</v>
      </c>
      <c r="AO81" s="551">
        <f>AB81*W81</f>
        <v>0</v>
      </c>
      <c r="AP81" s="293"/>
      <c r="AQ81" s="564"/>
      <c r="AR81" s="564"/>
      <c r="AS81" s="565">
        <f>F81*W81</f>
        <v>0</v>
      </c>
      <c r="AT81" s="564"/>
      <c r="AU81" s="564"/>
      <c r="AV81" s="564"/>
      <c r="AW81" s="564"/>
      <c r="AX81" s="122"/>
      <c r="AY81" s="93"/>
    </row>
    <row r="82" ht="53" customHeight="1">
      <c r="A82" s="452">
        <v>43</v>
      </c>
      <c r="B82" t="s" s="124">
        <v>867</v>
      </c>
      <c r="C82" s="254"/>
      <c r="D82" t="s" s="152">
        <v>868</v>
      </c>
      <c r="E82" t="s" s="152">
        <v>125</v>
      </c>
      <c r="F82" s="452">
        <v>2</v>
      </c>
      <c r="G82" t="s" s="124">
        <v>716</v>
      </c>
      <c r="H82" s="127">
        <v>38281.25</v>
      </c>
      <c r="I82" s="128">
        <v>42109.375</v>
      </c>
      <c r="J82" s="129">
        <f>I82/0.7</f>
        <v>60156.25</v>
      </c>
      <c r="K82" s="538"/>
      <c r="L82" s="539"/>
      <c r="M82" s="540"/>
      <c r="N82" s="541"/>
      <c r="O82" s="542"/>
      <c r="P82" s="543"/>
      <c r="Q82" s="544"/>
      <c r="R82" s="545"/>
      <c r="S82" s="546"/>
      <c r="T82" s="547"/>
      <c r="U82" s="548"/>
      <c r="V82" s="549"/>
      <c r="W82" s="147">
        <f>SUM(K82:V82)</f>
        <v>0</v>
      </c>
      <c r="X82" s="147">
        <f>W82*F82</f>
        <v>0</v>
      </c>
      <c r="Y82" s="119">
        <f>H82*W82</f>
        <v>0</v>
      </c>
      <c r="Z82" s="566">
        <v>1270</v>
      </c>
      <c r="AA82" s="551">
        <v>0.65</v>
      </c>
      <c r="AB82" s="551">
        <v>10.4</v>
      </c>
      <c r="AC82" s="552">
        <f>K82*F82</f>
        <v>0</v>
      </c>
      <c r="AD82" s="553">
        <f>L82*F82</f>
        <v>0</v>
      </c>
      <c r="AE82" s="554">
        <f>M82*F82</f>
        <v>0</v>
      </c>
      <c r="AF82" s="555">
        <f>N82*F82</f>
        <v>0</v>
      </c>
      <c r="AG82" s="556">
        <f>O82*F82</f>
        <v>0</v>
      </c>
      <c r="AH82" s="557">
        <f>P82*F82</f>
        <v>0</v>
      </c>
      <c r="AI82" s="558">
        <f>Q82*F82</f>
        <v>0</v>
      </c>
      <c r="AJ82" s="559">
        <f>R82*F82</f>
        <v>0</v>
      </c>
      <c r="AK82" s="560">
        <f>S82*F82</f>
        <v>0</v>
      </c>
      <c r="AL82" s="561">
        <f>T82*F82</f>
        <v>0</v>
      </c>
      <c r="AM82" s="562">
        <f>U82*F82</f>
        <v>0</v>
      </c>
      <c r="AN82" s="563">
        <f>V82*F82</f>
        <v>0</v>
      </c>
      <c r="AO82" s="551">
        <f>AB82*W82</f>
        <v>0</v>
      </c>
      <c r="AP82" s="293"/>
      <c r="AQ82" s="564"/>
      <c r="AR82" s="564"/>
      <c r="AS82" s="565">
        <f>F82*W82</f>
        <v>0</v>
      </c>
      <c r="AT82" s="564"/>
      <c r="AU82" s="564"/>
      <c r="AV82" s="564"/>
      <c r="AW82" s="564"/>
      <c r="AX82" s="122"/>
      <c r="AY82" s="93"/>
    </row>
    <row r="83" ht="53" customHeight="1">
      <c r="A83" s="452">
        <v>44</v>
      </c>
      <c r="B83" t="s" s="124">
        <v>869</v>
      </c>
      <c r="C83" s="254"/>
      <c r="D83" t="s" s="152">
        <v>870</v>
      </c>
      <c r="E83" t="s" s="152">
        <v>125</v>
      </c>
      <c r="F83" s="452">
        <v>2</v>
      </c>
      <c r="G83" t="s" s="124">
        <v>716</v>
      </c>
      <c r="H83" s="127">
        <v>30442.7083333333</v>
      </c>
      <c r="I83" s="128">
        <v>33486.9791666666</v>
      </c>
      <c r="J83" s="129">
        <f>I83/0.7</f>
        <v>47838.5416666666</v>
      </c>
      <c r="K83" s="538"/>
      <c r="L83" s="539"/>
      <c r="M83" s="540"/>
      <c r="N83" s="541"/>
      <c r="O83" s="542"/>
      <c r="P83" s="543"/>
      <c r="Q83" s="544"/>
      <c r="R83" s="545"/>
      <c r="S83" s="546"/>
      <c r="T83" s="547"/>
      <c r="U83" s="548"/>
      <c r="V83" s="549"/>
      <c r="W83" s="147">
        <f>SUM(K83:V83)</f>
        <v>0</v>
      </c>
      <c r="X83" s="147">
        <f>W83*F83</f>
        <v>0</v>
      </c>
      <c r="Y83" s="119">
        <f>H83*W83</f>
        <v>0</v>
      </c>
      <c r="Z83" s="566">
        <v>982</v>
      </c>
      <c r="AA83" s="551">
        <v>0.45</v>
      </c>
      <c r="AB83" s="551">
        <v>7.2</v>
      </c>
      <c r="AC83" s="552">
        <f>K83*F83</f>
        <v>0</v>
      </c>
      <c r="AD83" s="553">
        <f>L83*F83</f>
        <v>0</v>
      </c>
      <c r="AE83" s="554">
        <f>M83*F83</f>
        <v>0</v>
      </c>
      <c r="AF83" s="555">
        <f>N83*F83</f>
        <v>0</v>
      </c>
      <c r="AG83" s="556">
        <f>O83*F83</f>
        <v>0</v>
      </c>
      <c r="AH83" s="557">
        <f>P83*F83</f>
        <v>0</v>
      </c>
      <c r="AI83" s="558">
        <f>Q83*F83</f>
        <v>0</v>
      </c>
      <c r="AJ83" s="559">
        <f>R83*F83</f>
        <v>0</v>
      </c>
      <c r="AK83" s="560">
        <f>S83*F83</f>
        <v>0</v>
      </c>
      <c r="AL83" s="561">
        <f>T83*F83</f>
        <v>0</v>
      </c>
      <c r="AM83" s="562">
        <f>U83*F83</f>
        <v>0</v>
      </c>
      <c r="AN83" s="563">
        <f>V83*F83</f>
        <v>0</v>
      </c>
      <c r="AO83" s="551">
        <f>AB83*W83</f>
        <v>0</v>
      </c>
      <c r="AP83" s="293"/>
      <c r="AQ83" s="564"/>
      <c r="AR83" s="564"/>
      <c r="AS83" s="565">
        <f>F83*W83</f>
        <v>0</v>
      </c>
      <c r="AT83" s="564"/>
      <c r="AU83" s="564"/>
      <c r="AV83" s="564"/>
      <c r="AW83" s="564"/>
      <c r="AX83" s="122"/>
      <c r="AY83" s="93"/>
    </row>
    <row r="84" ht="85" customHeight="1">
      <c r="A84" s="452">
        <v>45</v>
      </c>
      <c r="B84" t="s" s="124">
        <v>871</v>
      </c>
      <c r="C84" s="254"/>
      <c r="D84" t="s" s="152">
        <v>872</v>
      </c>
      <c r="E84" t="s" s="152">
        <v>125</v>
      </c>
      <c r="F84" s="452">
        <v>2</v>
      </c>
      <c r="G84" t="s" s="124">
        <v>716</v>
      </c>
      <c r="H84" s="127">
        <v>28619.7916666667</v>
      </c>
      <c r="I84" s="128">
        <v>31481.7708333334</v>
      </c>
      <c r="J84" s="129">
        <f>I84/0.7</f>
        <v>44973.9583333334</v>
      </c>
      <c r="K84" s="538"/>
      <c r="L84" s="539"/>
      <c r="M84" s="540"/>
      <c r="N84" s="541"/>
      <c r="O84" s="542"/>
      <c r="P84" s="543"/>
      <c r="Q84" s="544"/>
      <c r="R84" s="545"/>
      <c r="S84" s="546"/>
      <c r="T84" s="547"/>
      <c r="U84" s="548"/>
      <c r="V84" s="549"/>
      <c r="W84" s="147">
        <f>SUM(K84:V84)</f>
        <v>0</v>
      </c>
      <c r="X84" s="147">
        <f>W84*F84</f>
        <v>0</v>
      </c>
      <c r="Y84" s="119">
        <f>H84*W84</f>
        <v>0</v>
      </c>
      <c r="Z84" s="566">
        <v>982</v>
      </c>
      <c r="AA84" s="551">
        <v>0.45</v>
      </c>
      <c r="AB84" s="551">
        <v>7.2</v>
      </c>
      <c r="AC84" s="552">
        <f>K84*F84</f>
        <v>0</v>
      </c>
      <c r="AD84" s="553">
        <f>L84*F84</f>
        <v>0</v>
      </c>
      <c r="AE84" s="554">
        <f>M84*F84</f>
        <v>0</v>
      </c>
      <c r="AF84" s="555">
        <f>N84*F84</f>
        <v>0</v>
      </c>
      <c r="AG84" s="556">
        <f>O84*F84</f>
        <v>0</v>
      </c>
      <c r="AH84" s="557">
        <f>P84*F84</f>
        <v>0</v>
      </c>
      <c r="AI84" s="558">
        <f>Q84*F84</f>
        <v>0</v>
      </c>
      <c r="AJ84" s="559">
        <f>R84*F84</f>
        <v>0</v>
      </c>
      <c r="AK84" s="560">
        <f>S84*F84</f>
        <v>0</v>
      </c>
      <c r="AL84" s="561">
        <f>T84*F84</f>
        <v>0</v>
      </c>
      <c r="AM84" s="562">
        <f>U84*F84</f>
        <v>0</v>
      </c>
      <c r="AN84" s="563">
        <f>V84*F84</f>
        <v>0</v>
      </c>
      <c r="AO84" s="551">
        <f>AB84*W84</f>
        <v>0</v>
      </c>
      <c r="AP84" s="293"/>
      <c r="AQ84" s="564"/>
      <c r="AR84" s="564"/>
      <c r="AS84" s="565">
        <f>F84*W84</f>
        <v>0</v>
      </c>
      <c r="AT84" s="564"/>
      <c r="AU84" s="564"/>
      <c r="AV84" s="564"/>
      <c r="AW84" s="564"/>
      <c r="AX84" s="122"/>
      <c r="AY84" s="93"/>
    </row>
    <row r="85" ht="59" customHeight="1">
      <c r="A85" s="452">
        <v>46</v>
      </c>
      <c r="B85" t="s" s="124">
        <v>873</v>
      </c>
      <c r="C85" s="254"/>
      <c r="D85" t="s" s="152">
        <v>874</v>
      </c>
      <c r="E85" t="s" s="152">
        <v>528</v>
      </c>
      <c r="F85" s="452">
        <v>1</v>
      </c>
      <c r="G85" t="s" s="124">
        <v>716</v>
      </c>
      <c r="H85" s="127">
        <v>24062.5</v>
      </c>
      <c r="I85" s="128">
        <v>26468.75</v>
      </c>
      <c r="J85" s="129">
        <f>I85/0.7</f>
        <v>37812.5</v>
      </c>
      <c r="K85" s="538"/>
      <c r="L85" s="539"/>
      <c r="M85" s="540"/>
      <c r="N85" s="541"/>
      <c r="O85" s="542"/>
      <c r="P85" s="543"/>
      <c r="Q85" s="544"/>
      <c r="R85" s="545"/>
      <c r="S85" s="546"/>
      <c r="T85" s="547"/>
      <c r="U85" s="548"/>
      <c r="V85" s="549"/>
      <c r="W85" s="147">
        <f>SUM(K85:V85)</f>
        <v>0</v>
      </c>
      <c r="X85" s="147">
        <f>W85*F85</f>
        <v>0</v>
      </c>
      <c r="Y85" s="119">
        <f>H85*W85</f>
        <v>0</v>
      </c>
      <c r="Z85" s="566">
        <v>801</v>
      </c>
      <c r="AA85" s="551">
        <v>0.6</v>
      </c>
      <c r="AB85" s="551">
        <v>9.6</v>
      </c>
      <c r="AC85" s="552">
        <f>K85*F85</f>
        <v>0</v>
      </c>
      <c r="AD85" s="553">
        <f>L85*F85</f>
        <v>0</v>
      </c>
      <c r="AE85" s="554">
        <f>M85*F85</f>
        <v>0</v>
      </c>
      <c r="AF85" s="555">
        <f>N85*F85</f>
        <v>0</v>
      </c>
      <c r="AG85" s="556">
        <f>O85*F85</f>
        <v>0</v>
      </c>
      <c r="AH85" s="557">
        <f>P85*F85</f>
        <v>0</v>
      </c>
      <c r="AI85" s="558">
        <f>Q85*F85</f>
        <v>0</v>
      </c>
      <c r="AJ85" s="559">
        <f>R85*F85</f>
        <v>0</v>
      </c>
      <c r="AK85" s="560">
        <f>S85*F85</f>
        <v>0</v>
      </c>
      <c r="AL85" s="561">
        <f>T85*F85</f>
        <v>0</v>
      </c>
      <c r="AM85" s="562">
        <f>U85*F85</f>
        <v>0</v>
      </c>
      <c r="AN85" s="563">
        <f>V85*F85</f>
        <v>0</v>
      </c>
      <c r="AO85" s="551">
        <f>AB85*W85</f>
        <v>0</v>
      </c>
      <c r="AP85" s="293"/>
      <c r="AQ85" s="564"/>
      <c r="AR85" s="565">
        <f>F85*W85</f>
        <v>0</v>
      </c>
      <c r="AS85" s="564"/>
      <c r="AT85" s="564"/>
      <c r="AU85" s="564"/>
      <c r="AV85" s="564"/>
      <c r="AW85" s="564"/>
      <c r="AX85" s="122"/>
      <c r="AY85" s="93"/>
    </row>
    <row r="86" ht="67" customHeight="1">
      <c r="A86" s="452">
        <v>47</v>
      </c>
      <c r="B86" t="s" s="124">
        <v>875</v>
      </c>
      <c r="C86" s="254"/>
      <c r="D86" t="s" s="152">
        <v>876</v>
      </c>
      <c r="E86" t="s" s="152">
        <v>125</v>
      </c>
      <c r="F86" s="452">
        <v>3</v>
      </c>
      <c r="G86" t="s" s="124">
        <v>716</v>
      </c>
      <c r="H86" s="127">
        <v>59244.7916666667</v>
      </c>
      <c r="I86" s="128">
        <v>65169.2708333334</v>
      </c>
      <c r="J86" s="129">
        <f>I86/0.7</f>
        <v>93098.9583333334</v>
      </c>
      <c r="K86" s="538"/>
      <c r="L86" s="539"/>
      <c r="M86" s="540"/>
      <c r="N86" s="541"/>
      <c r="O86" s="542"/>
      <c r="P86" s="543"/>
      <c r="Q86" s="544"/>
      <c r="R86" s="545"/>
      <c r="S86" s="546"/>
      <c r="T86" s="547"/>
      <c r="U86" s="548"/>
      <c r="V86" s="549"/>
      <c r="W86" s="147">
        <f>SUM(K86:V86)</f>
        <v>0</v>
      </c>
      <c r="X86" s="147">
        <f>W86*F86</f>
        <v>0</v>
      </c>
      <c r="Y86" s="119">
        <f>H86*W86</f>
        <v>0</v>
      </c>
      <c r="Z86" s="566">
        <v>1980</v>
      </c>
      <c r="AA86" s="551">
        <v>1.45</v>
      </c>
      <c r="AB86" s="551">
        <v>23.2</v>
      </c>
      <c r="AC86" s="552">
        <f>K86*F86</f>
        <v>0</v>
      </c>
      <c r="AD86" s="553">
        <f>L86*F86</f>
        <v>0</v>
      </c>
      <c r="AE86" s="554">
        <f>M86*F86</f>
        <v>0</v>
      </c>
      <c r="AF86" s="555">
        <f>N86*F86</f>
        <v>0</v>
      </c>
      <c r="AG86" s="556">
        <f>O86*F86</f>
        <v>0</v>
      </c>
      <c r="AH86" s="557">
        <f>P86*F86</f>
        <v>0</v>
      </c>
      <c r="AI86" s="558">
        <f>Q86*F86</f>
        <v>0</v>
      </c>
      <c r="AJ86" s="559">
        <f>R86*F86</f>
        <v>0</v>
      </c>
      <c r="AK86" s="560">
        <f>S86*F86</f>
        <v>0</v>
      </c>
      <c r="AL86" s="561">
        <f>T86*F86</f>
        <v>0</v>
      </c>
      <c r="AM86" s="562">
        <f>U86*F86</f>
        <v>0</v>
      </c>
      <c r="AN86" s="563">
        <f>V86*F86</f>
        <v>0</v>
      </c>
      <c r="AO86" s="551">
        <f>AB86*W86</f>
        <v>0</v>
      </c>
      <c r="AP86" s="293"/>
      <c r="AQ86" s="564"/>
      <c r="AR86" s="564"/>
      <c r="AS86" s="565">
        <f>F86*W86</f>
        <v>0</v>
      </c>
      <c r="AT86" s="564"/>
      <c r="AU86" s="564"/>
      <c r="AV86" s="564"/>
      <c r="AW86" s="564"/>
      <c r="AX86" s="122"/>
      <c r="AY86" s="93"/>
    </row>
    <row r="87" ht="93" customHeight="1">
      <c r="A87" s="452">
        <v>48</v>
      </c>
      <c r="B87" t="s" s="124">
        <v>877</v>
      </c>
      <c r="C87" s="254"/>
      <c r="D87" t="s" s="152">
        <v>878</v>
      </c>
      <c r="E87" t="s" s="152">
        <v>827</v>
      </c>
      <c r="F87" s="452">
        <v>2</v>
      </c>
      <c r="G87" t="s" s="124">
        <v>716</v>
      </c>
      <c r="H87" s="127">
        <v>34088.5416666667</v>
      </c>
      <c r="I87" s="128">
        <v>37497.3958333334</v>
      </c>
      <c r="J87" s="129">
        <f>I87/0.7</f>
        <v>53567.7083333334</v>
      </c>
      <c r="K87" s="538"/>
      <c r="L87" s="539"/>
      <c r="M87" s="540"/>
      <c r="N87" s="541"/>
      <c r="O87" s="542"/>
      <c r="P87" s="543"/>
      <c r="Q87" s="544"/>
      <c r="R87" s="545"/>
      <c r="S87" s="546"/>
      <c r="T87" s="547"/>
      <c r="U87" s="548"/>
      <c r="V87" s="549"/>
      <c r="W87" s="147">
        <f>SUM(K87:V87)</f>
        <v>0</v>
      </c>
      <c r="X87" s="147">
        <f>W87*F87</f>
        <v>0</v>
      </c>
      <c r="Y87" s="119">
        <f>H87*W87</f>
        <v>0</v>
      </c>
      <c r="Z87" s="566">
        <v>1134</v>
      </c>
      <c r="AA87" s="551">
        <v>0.58</v>
      </c>
      <c r="AB87" s="551">
        <v>9.279999999999999</v>
      </c>
      <c r="AC87" s="552">
        <f>K87*F87</f>
        <v>0</v>
      </c>
      <c r="AD87" s="553">
        <f>L87*F87</f>
        <v>0</v>
      </c>
      <c r="AE87" s="554">
        <f>M87*F87</f>
        <v>0</v>
      </c>
      <c r="AF87" s="555">
        <f>N87*F87</f>
        <v>0</v>
      </c>
      <c r="AG87" s="556">
        <f>O87*F87</f>
        <v>0</v>
      </c>
      <c r="AH87" s="557">
        <f>P87*F87</f>
        <v>0</v>
      </c>
      <c r="AI87" s="558">
        <f>Q87*F87</f>
        <v>0</v>
      </c>
      <c r="AJ87" s="559">
        <f>R87*F87</f>
        <v>0</v>
      </c>
      <c r="AK87" s="560">
        <f>S87*F87</f>
        <v>0</v>
      </c>
      <c r="AL87" s="561">
        <f>T87*F87</f>
        <v>0</v>
      </c>
      <c r="AM87" s="562">
        <f>U87*F87</f>
        <v>0</v>
      </c>
      <c r="AN87" s="563">
        <f>V87*F87</f>
        <v>0</v>
      </c>
      <c r="AO87" s="551">
        <f>AB87*W87</f>
        <v>0</v>
      </c>
      <c r="AP87" s="293"/>
      <c r="AQ87" s="564"/>
      <c r="AR87" s="565">
        <f>W87</f>
        <v>0</v>
      </c>
      <c r="AS87" s="565">
        <f>W87</f>
        <v>0</v>
      </c>
      <c r="AT87" s="564"/>
      <c r="AU87" s="564"/>
      <c r="AV87" s="564"/>
      <c r="AW87" s="564"/>
      <c r="AX87" s="122"/>
      <c r="AY87" s="93"/>
    </row>
    <row r="88" ht="60" customHeight="1">
      <c r="A88" s="452">
        <v>49</v>
      </c>
      <c r="B88" t="s" s="124">
        <v>879</v>
      </c>
      <c r="C88" s="254"/>
      <c r="D88" t="s" s="152">
        <v>880</v>
      </c>
      <c r="E88" t="s" s="152">
        <v>827</v>
      </c>
      <c r="F88" s="452">
        <v>2</v>
      </c>
      <c r="G88" t="s" s="124">
        <v>716</v>
      </c>
      <c r="H88" s="127">
        <v>34088.5416666667</v>
      </c>
      <c r="I88" s="128">
        <v>37497.3958333334</v>
      </c>
      <c r="J88" s="129">
        <f>I88/0.7</f>
        <v>53567.7083333334</v>
      </c>
      <c r="K88" s="538"/>
      <c r="L88" s="539"/>
      <c r="M88" s="540"/>
      <c r="N88" s="541"/>
      <c r="O88" s="542"/>
      <c r="P88" s="543"/>
      <c r="Q88" s="544"/>
      <c r="R88" s="545"/>
      <c r="S88" s="546"/>
      <c r="T88" s="547"/>
      <c r="U88" s="548"/>
      <c r="V88" s="549"/>
      <c r="W88" s="147">
        <f>SUM(K88:V88)</f>
        <v>0</v>
      </c>
      <c r="X88" s="147">
        <f>W88*F88</f>
        <v>0</v>
      </c>
      <c r="Y88" s="119">
        <f>H88*W88</f>
        <v>0</v>
      </c>
      <c r="Z88" s="566">
        <v>1134</v>
      </c>
      <c r="AA88" s="551">
        <v>0.58</v>
      </c>
      <c r="AB88" s="551">
        <v>9.279999999999999</v>
      </c>
      <c r="AC88" s="552">
        <f>K88*F88</f>
        <v>0</v>
      </c>
      <c r="AD88" s="553">
        <f>L88*F88</f>
        <v>0</v>
      </c>
      <c r="AE88" s="554">
        <f>M88*F88</f>
        <v>0</v>
      </c>
      <c r="AF88" s="555">
        <f>N88*F88</f>
        <v>0</v>
      </c>
      <c r="AG88" s="556">
        <f>O88*F88</f>
        <v>0</v>
      </c>
      <c r="AH88" s="557">
        <f>P88*F88</f>
        <v>0</v>
      </c>
      <c r="AI88" s="558">
        <f>Q88*F88</f>
        <v>0</v>
      </c>
      <c r="AJ88" s="559">
        <f>R88*F88</f>
        <v>0</v>
      </c>
      <c r="AK88" s="560">
        <f>S88*F88</f>
        <v>0</v>
      </c>
      <c r="AL88" s="561">
        <f>T88*F88</f>
        <v>0</v>
      </c>
      <c r="AM88" s="562">
        <f>U88*F88</f>
        <v>0</v>
      </c>
      <c r="AN88" s="563">
        <f>V88*F88</f>
        <v>0</v>
      </c>
      <c r="AO88" s="551">
        <f>AB88*W88</f>
        <v>0</v>
      </c>
      <c r="AP88" s="293"/>
      <c r="AQ88" s="564"/>
      <c r="AR88" s="565">
        <f>W88</f>
        <v>0</v>
      </c>
      <c r="AS88" s="565">
        <f>W88</f>
        <v>0</v>
      </c>
      <c r="AT88" s="564"/>
      <c r="AU88" s="564"/>
      <c r="AV88" s="564"/>
      <c r="AW88" s="564"/>
      <c r="AX88" s="122"/>
      <c r="AY88" s="93"/>
    </row>
    <row r="89" ht="63" customHeight="1">
      <c r="A89" s="452">
        <v>50</v>
      </c>
      <c r="B89" t="s" s="124">
        <v>881</v>
      </c>
      <c r="C89" s="254"/>
      <c r="D89" t="s" s="152">
        <v>882</v>
      </c>
      <c r="E89" t="s" s="152">
        <v>827</v>
      </c>
      <c r="F89" s="452">
        <v>2</v>
      </c>
      <c r="G89" t="s" s="124">
        <v>716</v>
      </c>
      <c r="H89" s="127">
        <v>41927.0833333333</v>
      </c>
      <c r="I89" s="128">
        <v>46119.7916666666</v>
      </c>
      <c r="J89" s="129">
        <f>I89/0.7</f>
        <v>65885.4166666666</v>
      </c>
      <c r="K89" s="538"/>
      <c r="L89" s="539"/>
      <c r="M89" s="540"/>
      <c r="N89" s="541"/>
      <c r="O89" s="542"/>
      <c r="P89" s="543"/>
      <c r="Q89" s="544"/>
      <c r="R89" s="545"/>
      <c r="S89" s="546"/>
      <c r="T89" s="547"/>
      <c r="U89" s="548"/>
      <c r="V89" s="549"/>
      <c r="W89" s="147">
        <f>SUM(K89:V89)</f>
        <v>0</v>
      </c>
      <c r="X89" s="147">
        <f>W89*F89</f>
        <v>0</v>
      </c>
      <c r="Y89" s="119">
        <f>H89*W89</f>
        <v>0</v>
      </c>
      <c r="Z89" s="566">
        <v>1403</v>
      </c>
      <c r="AA89" s="551">
        <v>0.85</v>
      </c>
      <c r="AB89" s="551">
        <v>13.6</v>
      </c>
      <c r="AC89" s="552">
        <f>K89*F89</f>
        <v>0</v>
      </c>
      <c r="AD89" s="553">
        <f>L89*F89</f>
        <v>0</v>
      </c>
      <c r="AE89" s="554">
        <f>M89*F89</f>
        <v>0</v>
      </c>
      <c r="AF89" s="555">
        <f>N89*F89</f>
        <v>0</v>
      </c>
      <c r="AG89" s="556">
        <f>O89*F89</f>
        <v>0</v>
      </c>
      <c r="AH89" s="557">
        <f>P89*F89</f>
        <v>0</v>
      </c>
      <c r="AI89" s="558">
        <f>Q89*F89</f>
        <v>0</v>
      </c>
      <c r="AJ89" s="559">
        <f>R89*F89</f>
        <v>0</v>
      </c>
      <c r="AK89" s="560">
        <f>S89*F89</f>
        <v>0</v>
      </c>
      <c r="AL89" s="561">
        <f>T89*F89</f>
        <v>0</v>
      </c>
      <c r="AM89" s="562">
        <f>U89*F89</f>
        <v>0</v>
      </c>
      <c r="AN89" s="563">
        <f>V89*F89</f>
        <v>0</v>
      </c>
      <c r="AO89" s="551">
        <f>AB89*W89</f>
        <v>0</v>
      </c>
      <c r="AP89" s="293"/>
      <c r="AQ89" s="564"/>
      <c r="AR89" s="565">
        <f>W89</f>
        <v>0</v>
      </c>
      <c r="AS89" s="565">
        <f>W89</f>
        <v>0</v>
      </c>
      <c r="AT89" s="564"/>
      <c r="AU89" s="564"/>
      <c r="AV89" s="564"/>
      <c r="AW89" s="564"/>
      <c r="AX89" s="122"/>
      <c r="AY89" s="93"/>
    </row>
    <row r="90" ht="64" customHeight="1">
      <c r="A90" s="452">
        <v>51</v>
      </c>
      <c r="B90" t="s" s="124">
        <v>883</v>
      </c>
      <c r="C90" s="254"/>
      <c r="D90" t="s" s="152">
        <v>884</v>
      </c>
      <c r="E90" t="s" s="152">
        <v>827</v>
      </c>
      <c r="F90" s="452">
        <v>2</v>
      </c>
      <c r="G90" t="s" s="124">
        <v>716</v>
      </c>
      <c r="H90" s="127">
        <v>41927.0833333333</v>
      </c>
      <c r="I90" s="128">
        <v>46119.7916666666</v>
      </c>
      <c r="J90" s="129">
        <f>I90/0.7</f>
        <v>65885.4166666666</v>
      </c>
      <c r="K90" s="538"/>
      <c r="L90" s="539"/>
      <c r="M90" s="540"/>
      <c r="N90" s="541"/>
      <c r="O90" s="542"/>
      <c r="P90" s="543"/>
      <c r="Q90" s="544"/>
      <c r="R90" s="545"/>
      <c r="S90" s="546"/>
      <c r="T90" s="547"/>
      <c r="U90" s="548"/>
      <c r="V90" s="549"/>
      <c r="W90" s="147">
        <f>SUM(K90:V90)</f>
        <v>0</v>
      </c>
      <c r="X90" s="147">
        <f>W90*F90</f>
        <v>0</v>
      </c>
      <c r="Y90" s="119">
        <f>H90*W90</f>
        <v>0</v>
      </c>
      <c r="Z90" s="566">
        <v>1403</v>
      </c>
      <c r="AA90" s="551">
        <v>0.85</v>
      </c>
      <c r="AB90" s="551">
        <v>13.6</v>
      </c>
      <c r="AC90" s="552">
        <f>K90*F90</f>
        <v>0</v>
      </c>
      <c r="AD90" s="553">
        <f>L90*F90</f>
        <v>0</v>
      </c>
      <c r="AE90" s="554">
        <f>M90*F90</f>
        <v>0</v>
      </c>
      <c r="AF90" s="555">
        <f>N90*F90</f>
        <v>0</v>
      </c>
      <c r="AG90" s="556">
        <f>O90*F90</f>
        <v>0</v>
      </c>
      <c r="AH90" s="557">
        <f>P90*F90</f>
        <v>0</v>
      </c>
      <c r="AI90" s="558">
        <f>Q90*F90</f>
        <v>0</v>
      </c>
      <c r="AJ90" s="559">
        <f>R90*F90</f>
        <v>0</v>
      </c>
      <c r="AK90" s="560">
        <f>S90*F90</f>
        <v>0</v>
      </c>
      <c r="AL90" s="561">
        <f>T90*F90</f>
        <v>0</v>
      </c>
      <c r="AM90" s="562">
        <f>U90*F90</f>
        <v>0</v>
      </c>
      <c r="AN90" s="563">
        <f>V90*F90</f>
        <v>0</v>
      </c>
      <c r="AO90" s="551">
        <f>AB90*W90</f>
        <v>0</v>
      </c>
      <c r="AP90" s="293"/>
      <c r="AQ90" s="564"/>
      <c r="AR90" s="565">
        <f>W90</f>
        <v>0</v>
      </c>
      <c r="AS90" s="565">
        <f>W90</f>
        <v>0</v>
      </c>
      <c r="AT90" s="564"/>
      <c r="AU90" s="564"/>
      <c r="AV90" s="564"/>
      <c r="AW90" s="564"/>
      <c r="AX90" s="122"/>
      <c r="AY90" s="93"/>
    </row>
    <row r="91" ht="67" customHeight="1">
      <c r="A91" s="452">
        <v>52</v>
      </c>
      <c r="B91" t="s" s="124">
        <v>885</v>
      </c>
      <c r="C91" s="254"/>
      <c r="D91" t="s" s="152">
        <v>886</v>
      </c>
      <c r="E91" t="s" s="152">
        <v>528</v>
      </c>
      <c r="F91" s="452">
        <v>1</v>
      </c>
      <c r="G91" t="s" s="124">
        <v>716</v>
      </c>
      <c r="H91" s="127">
        <v>24062.5</v>
      </c>
      <c r="I91" s="128">
        <v>26468.75</v>
      </c>
      <c r="J91" s="129">
        <f>I91/0.7</f>
        <v>37812.5</v>
      </c>
      <c r="K91" s="538"/>
      <c r="L91" s="539"/>
      <c r="M91" s="540"/>
      <c r="N91" s="541"/>
      <c r="O91" s="542"/>
      <c r="P91" s="543"/>
      <c r="Q91" s="544"/>
      <c r="R91" s="545"/>
      <c r="S91" s="546"/>
      <c r="T91" s="547"/>
      <c r="U91" s="548"/>
      <c r="V91" s="549"/>
      <c r="W91" s="147">
        <f>SUM(K91:V91)</f>
        <v>0</v>
      </c>
      <c r="X91" s="147">
        <f>W91*F91</f>
        <v>0</v>
      </c>
      <c r="Y91" s="119">
        <f>H91*W91</f>
        <v>0</v>
      </c>
      <c r="Z91" s="566">
        <v>801</v>
      </c>
      <c r="AA91" s="551">
        <v>0.6</v>
      </c>
      <c r="AB91" s="551">
        <v>9.6</v>
      </c>
      <c r="AC91" s="552">
        <f>K91*F91</f>
        <v>0</v>
      </c>
      <c r="AD91" s="553">
        <f>L91*F91</f>
        <v>0</v>
      </c>
      <c r="AE91" s="554">
        <f>M91*F91</f>
        <v>0</v>
      </c>
      <c r="AF91" s="555">
        <f>N91*F91</f>
        <v>0</v>
      </c>
      <c r="AG91" s="556">
        <f>O91*F91</f>
        <v>0</v>
      </c>
      <c r="AH91" s="557">
        <f>P91*F91</f>
        <v>0</v>
      </c>
      <c r="AI91" s="558">
        <f>Q91*F91</f>
        <v>0</v>
      </c>
      <c r="AJ91" s="559">
        <f>R91*F91</f>
        <v>0</v>
      </c>
      <c r="AK91" s="560">
        <f>S91*F91</f>
        <v>0</v>
      </c>
      <c r="AL91" s="561">
        <f>T91*F91</f>
        <v>0</v>
      </c>
      <c r="AM91" s="562">
        <f>U91*F91</f>
        <v>0</v>
      </c>
      <c r="AN91" s="563">
        <f>V91*F91</f>
        <v>0</v>
      </c>
      <c r="AO91" s="551">
        <f>AB91*W91</f>
        <v>0</v>
      </c>
      <c r="AP91" s="293"/>
      <c r="AQ91" s="564"/>
      <c r="AR91" s="565">
        <f>F91*W91</f>
        <v>0</v>
      </c>
      <c r="AS91" s="564"/>
      <c r="AT91" s="564"/>
      <c r="AU91" s="564"/>
      <c r="AV91" s="564"/>
      <c r="AW91" s="564"/>
      <c r="AX91" s="122"/>
      <c r="AY91" s="93"/>
    </row>
    <row r="92" ht="53" customHeight="1">
      <c r="A92" s="452">
        <v>53</v>
      </c>
      <c r="B92" t="s" s="124">
        <v>887</v>
      </c>
      <c r="C92" s="254"/>
      <c r="D92" t="s" s="152">
        <v>888</v>
      </c>
      <c r="E92" t="s" s="152">
        <v>125</v>
      </c>
      <c r="F92" s="452">
        <v>1</v>
      </c>
      <c r="G92" t="s" s="124">
        <v>889</v>
      </c>
      <c r="H92" s="127">
        <v>18046.875</v>
      </c>
      <c r="I92" s="128">
        <v>19851.5625</v>
      </c>
      <c r="J92" s="129">
        <f>I92/0.7</f>
        <v>28359.375</v>
      </c>
      <c r="K92" s="538"/>
      <c r="L92" s="539"/>
      <c r="M92" s="540"/>
      <c r="N92" s="541"/>
      <c r="O92" s="542"/>
      <c r="P92" s="543"/>
      <c r="Q92" s="544"/>
      <c r="R92" s="545"/>
      <c r="S92" s="546"/>
      <c r="T92" s="547"/>
      <c r="U92" s="548"/>
      <c r="V92" s="549"/>
      <c r="W92" s="147">
        <f>SUM(K92:V92)</f>
        <v>0</v>
      </c>
      <c r="X92" s="147">
        <f>W92*F92</f>
        <v>0</v>
      </c>
      <c r="Y92" s="119">
        <f>H92*W92</f>
        <v>0</v>
      </c>
      <c r="Z92" s="566">
        <v>582</v>
      </c>
      <c r="AA92" s="551">
        <v>0.25</v>
      </c>
      <c r="AB92" s="551">
        <v>4</v>
      </c>
      <c r="AC92" s="552">
        <f>K92*F92</f>
        <v>0</v>
      </c>
      <c r="AD92" s="553">
        <f>L92*F92</f>
        <v>0</v>
      </c>
      <c r="AE92" s="554">
        <f>M92*F92</f>
        <v>0</v>
      </c>
      <c r="AF92" s="555">
        <f>N92*F92</f>
        <v>0</v>
      </c>
      <c r="AG92" s="556">
        <f>O92*F92</f>
        <v>0</v>
      </c>
      <c r="AH92" s="557">
        <f>P92*F92</f>
        <v>0</v>
      </c>
      <c r="AI92" s="558">
        <f>Q92*F92</f>
        <v>0</v>
      </c>
      <c r="AJ92" s="559">
        <f>R92*F92</f>
        <v>0</v>
      </c>
      <c r="AK92" s="560">
        <f>S92*F92</f>
        <v>0</v>
      </c>
      <c r="AL92" s="561">
        <f>T92*F92</f>
        <v>0</v>
      </c>
      <c r="AM92" s="562">
        <f>U92*F92</f>
        <v>0</v>
      </c>
      <c r="AN92" s="563">
        <f>V92*F92</f>
        <v>0</v>
      </c>
      <c r="AO92" s="551">
        <f>AB92*W92</f>
        <v>0</v>
      </c>
      <c r="AP92" s="293"/>
      <c r="AQ92" s="564"/>
      <c r="AR92" s="564"/>
      <c r="AS92" s="565">
        <f>F92*W92</f>
        <v>0</v>
      </c>
      <c r="AT92" s="564"/>
      <c r="AU92" s="564"/>
      <c r="AV92" s="564"/>
      <c r="AW92" s="564"/>
      <c r="AX92" s="122"/>
      <c r="AY92" s="93"/>
    </row>
    <row r="93" ht="53" customHeight="1">
      <c r="A93" s="452">
        <v>54</v>
      </c>
      <c r="B93" t="s" s="124">
        <v>890</v>
      </c>
      <c r="C93" s="254"/>
      <c r="D93" t="s" s="152">
        <v>891</v>
      </c>
      <c r="E93" t="s" s="152">
        <v>125</v>
      </c>
      <c r="F93" s="452">
        <v>1</v>
      </c>
      <c r="G93" t="s" s="124">
        <v>889</v>
      </c>
      <c r="H93" s="127">
        <v>17500</v>
      </c>
      <c r="I93" s="128">
        <v>19250</v>
      </c>
      <c r="J93" s="129">
        <f>I93/0.7</f>
        <v>27500</v>
      </c>
      <c r="K93" s="538"/>
      <c r="L93" s="539"/>
      <c r="M93" s="540"/>
      <c r="N93" s="541"/>
      <c r="O93" s="542"/>
      <c r="P93" s="543"/>
      <c r="Q93" s="544"/>
      <c r="R93" s="545"/>
      <c r="S93" s="546"/>
      <c r="T93" s="547"/>
      <c r="U93" s="548"/>
      <c r="V93" s="549"/>
      <c r="W93" s="147">
        <f>SUM(K93:V93)</f>
        <v>0</v>
      </c>
      <c r="X93" s="147">
        <f>W93*F93</f>
        <v>0</v>
      </c>
      <c r="Y93" s="119">
        <f>H93*W93</f>
        <v>0</v>
      </c>
      <c r="Z93" s="566">
        <v>565</v>
      </c>
      <c r="AA93" s="551">
        <v>0.22</v>
      </c>
      <c r="AB93" s="551">
        <v>3.52</v>
      </c>
      <c r="AC93" s="552">
        <f>K93*F93</f>
        <v>0</v>
      </c>
      <c r="AD93" s="553">
        <f>L93*F93</f>
        <v>0</v>
      </c>
      <c r="AE93" s="554">
        <f>M93*F93</f>
        <v>0</v>
      </c>
      <c r="AF93" s="555">
        <f>N93*F93</f>
        <v>0</v>
      </c>
      <c r="AG93" s="556">
        <f>O93*F93</f>
        <v>0</v>
      </c>
      <c r="AH93" s="557">
        <f>P93*F93</f>
        <v>0</v>
      </c>
      <c r="AI93" s="558">
        <f>Q93*F93</f>
        <v>0</v>
      </c>
      <c r="AJ93" s="559">
        <f>R93*F93</f>
        <v>0</v>
      </c>
      <c r="AK93" s="560">
        <f>S93*F93</f>
        <v>0</v>
      </c>
      <c r="AL93" s="561">
        <f>T93*F93</f>
        <v>0</v>
      </c>
      <c r="AM93" s="562">
        <f>U93*F93</f>
        <v>0</v>
      </c>
      <c r="AN93" s="563">
        <f>V93*F93</f>
        <v>0</v>
      </c>
      <c r="AO93" s="551">
        <f>AB93*W93</f>
        <v>0</v>
      </c>
      <c r="AP93" s="293"/>
      <c r="AQ93" s="564"/>
      <c r="AR93" s="564"/>
      <c r="AS93" s="565">
        <f>F93*W93</f>
        <v>0</v>
      </c>
      <c r="AT93" s="564"/>
      <c r="AU93" s="564"/>
      <c r="AV93" s="564"/>
      <c r="AW93" s="564"/>
      <c r="AX93" s="122"/>
      <c r="AY93" s="93"/>
    </row>
    <row r="94" ht="53" customHeight="1">
      <c r="A94" s="452">
        <v>55</v>
      </c>
      <c r="B94" t="s" s="124">
        <v>892</v>
      </c>
      <c r="C94" s="254"/>
      <c r="D94" t="s" s="152">
        <v>893</v>
      </c>
      <c r="E94" t="s" s="152">
        <v>125</v>
      </c>
      <c r="F94" s="452">
        <v>1</v>
      </c>
      <c r="G94" t="s" s="124">
        <v>889</v>
      </c>
      <c r="H94" s="127">
        <v>17317.7083333333</v>
      </c>
      <c r="I94" s="128">
        <v>19049.4791666666</v>
      </c>
      <c r="J94" s="129">
        <f>I94/0.7</f>
        <v>27213.5416666666</v>
      </c>
      <c r="K94" s="538"/>
      <c r="L94" s="539"/>
      <c r="M94" s="540"/>
      <c r="N94" s="541"/>
      <c r="O94" s="542"/>
      <c r="P94" s="543"/>
      <c r="Q94" s="544"/>
      <c r="R94" s="545"/>
      <c r="S94" s="546"/>
      <c r="T94" s="547"/>
      <c r="U94" s="548"/>
      <c r="V94" s="549"/>
      <c r="W94" s="147">
        <f>SUM(K94:V94)</f>
        <v>0</v>
      </c>
      <c r="X94" s="147">
        <f>W94*F94</f>
        <v>0</v>
      </c>
      <c r="Y94" s="119">
        <f>H94*W94</f>
        <v>0</v>
      </c>
      <c r="Z94" s="566">
        <v>559</v>
      </c>
      <c r="AA94" s="551">
        <v>0.21</v>
      </c>
      <c r="AB94" s="551">
        <v>3.36</v>
      </c>
      <c r="AC94" s="552">
        <f>K94*F94</f>
        <v>0</v>
      </c>
      <c r="AD94" s="553">
        <f>L94*F94</f>
        <v>0</v>
      </c>
      <c r="AE94" s="554">
        <f>M94*F94</f>
        <v>0</v>
      </c>
      <c r="AF94" s="555">
        <f>N94*F94</f>
        <v>0</v>
      </c>
      <c r="AG94" s="556">
        <f>O94*F94</f>
        <v>0</v>
      </c>
      <c r="AH94" s="557">
        <f>P94*F94</f>
        <v>0</v>
      </c>
      <c r="AI94" s="558">
        <f>Q94*F94</f>
        <v>0</v>
      </c>
      <c r="AJ94" s="559">
        <f>R94*F94</f>
        <v>0</v>
      </c>
      <c r="AK94" s="560">
        <f>S94*F94</f>
        <v>0</v>
      </c>
      <c r="AL94" s="561">
        <f>T94*F94</f>
        <v>0</v>
      </c>
      <c r="AM94" s="562">
        <f>U94*F94</f>
        <v>0</v>
      </c>
      <c r="AN94" s="563">
        <f>V94*F94</f>
        <v>0</v>
      </c>
      <c r="AO94" s="551">
        <f>AB94*W94</f>
        <v>0</v>
      </c>
      <c r="AP94" s="293"/>
      <c r="AQ94" s="564"/>
      <c r="AR94" s="564"/>
      <c r="AS94" s="565">
        <f>F94*W94</f>
        <v>0</v>
      </c>
      <c r="AT94" s="564"/>
      <c r="AU94" s="564"/>
      <c r="AV94" s="564"/>
      <c r="AW94" s="564"/>
      <c r="AX94" s="122"/>
      <c r="AY94" s="93"/>
    </row>
    <row r="95" ht="53" customHeight="1">
      <c r="A95" s="584">
        <v>56</v>
      </c>
      <c r="B95" t="s" s="174">
        <v>894</v>
      </c>
      <c r="C95" s="68"/>
      <c r="D95" t="s" s="416">
        <v>895</v>
      </c>
      <c r="E95" t="s" s="416">
        <v>125</v>
      </c>
      <c r="F95" s="584">
        <v>1</v>
      </c>
      <c r="G95" t="s" s="174">
        <v>889</v>
      </c>
      <c r="H95" s="178">
        <v>16953.125</v>
      </c>
      <c r="I95" s="179">
        <v>18648.4375</v>
      </c>
      <c r="J95" s="180">
        <f>I95/0.7</f>
        <v>26640.625</v>
      </c>
      <c r="K95" s="585"/>
      <c r="L95" s="586"/>
      <c r="M95" s="587"/>
      <c r="N95" s="588"/>
      <c r="O95" s="589"/>
      <c r="P95" s="590"/>
      <c r="Q95" s="591"/>
      <c r="R95" s="592"/>
      <c r="S95" s="593"/>
      <c r="T95" s="594"/>
      <c r="U95" s="595"/>
      <c r="V95" s="596"/>
      <c r="W95" s="198">
        <f>SUM(K95:V95)</f>
        <v>0</v>
      </c>
      <c r="X95" s="198">
        <f>W95*F95</f>
        <v>0</v>
      </c>
      <c r="Y95" s="199">
        <f>H95*W95</f>
        <v>0</v>
      </c>
      <c r="Z95" s="566">
        <v>551</v>
      </c>
      <c r="AA95" s="551">
        <v>0.2</v>
      </c>
      <c r="AB95" s="551">
        <v>3.2</v>
      </c>
      <c r="AC95" s="552">
        <f>K95*F95</f>
        <v>0</v>
      </c>
      <c r="AD95" s="553">
        <f>L95*F95</f>
        <v>0</v>
      </c>
      <c r="AE95" s="554">
        <f>M95*F95</f>
        <v>0</v>
      </c>
      <c r="AF95" s="555">
        <f>N95*F95</f>
        <v>0</v>
      </c>
      <c r="AG95" s="556">
        <f>O95*F95</f>
        <v>0</v>
      </c>
      <c r="AH95" s="557">
        <f>P95*F95</f>
        <v>0</v>
      </c>
      <c r="AI95" s="558">
        <f>Q95*F95</f>
        <v>0</v>
      </c>
      <c r="AJ95" s="559">
        <f>R95*F95</f>
        <v>0</v>
      </c>
      <c r="AK95" s="560">
        <f>S95*F95</f>
        <v>0</v>
      </c>
      <c r="AL95" s="561">
        <f>T95*F95</f>
        <v>0</v>
      </c>
      <c r="AM95" s="562">
        <f>U95*F95</f>
        <v>0</v>
      </c>
      <c r="AN95" s="563">
        <f>V95*F95</f>
        <v>0</v>
      </c>
      <c r="AO95" s="551">
        <f>AB95*W95</f>
        <v>0</v>
      </c>
      <c r="AP95" s="293"/>
      <c r="AQ95" s="564"/>
      <c r="AR95" s="564"/>
      <c r="AS95" s="565">
        <f>F95*W95</f>
        <v>0</v>
      </c>
      <c r="AT95" s="564"/>
      <c r="AU95" s="564"/>
      <c r="AV95" s="564"/>
      <c r="AW95" s="564"/>
      <c r="AX95" s="122"/>
      <c r="AY95" s="93"/>
    </row>
    <row r="96" ht="53" customHeight="1">
      <c r="A96" t="s" s="200">
        <v>597</v>
      </c>
      <c r="B96" s="201"/>
      <c r="C96" s="201"/>
      <c r="D96" s="201"/>
      <c r="E96" s="201"/>
      <c r="F96" s="201"/>
      <c r="G96" s="201"/>
      <c r="H96" s="201"/>
      <c r="I96" s="202"/>
      <c r="J96" s="435"/>
      <c r="K96" s="203">
        <f>SUM(K4:K95)</f>
        <v>0</v>
      </c>
      <c r="L96" s="203">
        <f>SUM(L4:L95)</f>
        <v>0</v>
      </c>
      <c r="M96" s="203">
        <f>SUM(M4:M95)</f>
        <v>0</v>
      </c>
      <c r="N96" s="203">
        <f>SUM(N4:N95)</f>
        <v>0</v>
      </c>
      <c r="O96" s="203">
        <f>SUM(O4:O95)</f>
        <v>0</v>
      </c>
      <c r="P96" s="203">
        <f>SUM(P4:P95)</f>
        <v>0</v>
      </c>
      <c r="Q96" s="203">
        <f>SUM(Q4:Q95)</f>
        <v>0</v>
      </c>
      <c r="R96" s="203">
        <f>SUM(R4:R95)</f>
        <v>0</v>
      </c>
      <c r="S96" s="203">
        <f>SUM(S4:S95)</f>
        <v>0</v>
      </c>
      <c r="T96" s="203">
        <f>SUM(T4:T95)</f>
        <v>0</v>
      </c>
      <c r="U96" s="203">
        <f>SUM(U4:U95)</f>
        <v>0</v>
      </c>
      <c r="V96" s="203">
        <f>SUM(V4:V95)</f>
        <v>0</v>
      </c>
      <c r="W96" s="203">
        <f>SUM(W4:W95)</f>
        <v>0</v>
      </c>
      <c r="X96" s="203">
        <f>SUM(X4:X95)</f>
        <v>0</v>
      </c>
      <c r="Y96" s="204">
        <f>SUM(Y4:Y95)</f>
        <v>0</v>
      </c>
      <c r="Z96" s="205"/>
      <c r="AA96" s="205"/>
      <c r="AB96" s="205"/>
      <c r="AC96" s="205"/>
      <c r="AD96" s="205"/>
      <c r="AE96" s="205"/>
      <c r="AF96" s="205"/>
      <c r="AG96" s="205"/>
      <c r="AH96" s="205"/>
      <c r="AI96" s="205"/>
      <c r="AJ96" s="205"/>
      <c r="AK96" s="205"/>
      <c r="AL96" s="205"/>
      <c r="AM96" s="205"/>
      <c r="AN96" s="205"/>
      <c r="AO96" s="205"/>
      <c r="AP96" s="210"/>
      <c r="AQ96" s="205"/>
      <c r="AR96" s="205"/>
      <c r="AS96" s="205"/>
      <c r="AT96" s="205"/>
      <c r="AU96" s="205"/>
      <c r="AV96" s="205"/>
      <c r="AW96" s="205"/>
      <c r="AX96" s="206"/>
      <c r="AY96" s="207"/>
    </row>
  </sheetData>
  <mergeCells count="17">
    <mergeCell ref="A3:G3"/>
    <mergeCell ref="A38:G38"/>
    <mergeCell ref="A73:G73"/>
    <mergeCell ref="G1:G2"/>
    <mergeCell ref="B1:B2"/>
    <mergeCell ref="A1:A2"/>
    <mergeCell ref="C1:C2"/>
    <mergeCell ref="F1:F2"/>
    <mergeCell ref="D1:E2"/>
    <mergeCell ref="H1:H2"/>
    <mergeCell ref="I1:I2"/>
    <mergeCell ref="J1:J2"/>
    <mergeCell ref="Y1:Y2"/>
    <mergeCell ref="K1:V1"/>
    <mergeCell ref="W1:W2"/>
    <mergeCell ref="X1:X2"/>
    <mergeCell ref="A96:J96"/>
  </mergeCells>
  <pageMargins left="0.7" right="0.7" top="0.75" bottom="0.75" header="0.3" footer="0.3"/>
  <pageSetup firstPageNumber="1" fitToHeight="1" fitToWidth="1" scale="46" useFirstPageNumber="0" orientation="portrait" pageOrder="downThenOver"/>
  <headerFooter>
    <oddFooter>&amp;C&amp;"ヒラギノ角ゴ ProN W3,Regular"&amp;12&amp;K000000&amp;P</oddFooter>
  </headerFooter>
  <drawing r:id="rId1"/>
</worksheet>
</file>

<file path=xl/worksheets/sheet6.xml><?xml version="1.0" encoding="utf-8"?>
<worksheet xmlns:r="http://schemas.openxmlformats.org/officeDocument/2006/relationships" xmlns="http://schemas.openxmlformats.org/spreadsheetml/2006/main">
  <dimension ref="A1:BG65"/>
  <sheetViews>
    <sheetView workbookViewId="0" showGridLines="0" defaultGridColor="1"/>
  </sheetViews>
  <sheetFormatPr defaultColWidth="11" defaultRowHeight="18" customHeight="1" outlineLevelRow="0" outlineLevelCol="0"/>
  <cols>
    <col min="1" max="1" width="5.35156" style="597" customWidth="1"/>
    <col min="2" max="2" width="34.8516" style="597" customWidth="1"/>
    <col min="3" max="3" width="8.85156" style="597" customWidth="1"/>
    <col min="4" max="4" width="7" style="597" customWidth="1"/>
    <col min="5" max="5" width="5.17188" style="597" customWidth="1"/>
    <col min="6" max="8" width="9.35156" style="597" customWidth="1"/>
    <col min="9" max="25" width="5" style="597" customWidth="1"/>
    <col min="26" max="26" width="6.17188" style="597" customWidth="1"/>
    <col min="27" max="27" width="6" style="597" customWidth="1"/>
    <col min="28" max="28" width="8.85156" style="597" customWidth="1"/>
    <col min="29" max="57" hidden="1" width="11" style="597" customWidth="1"/>
    <col min="58" max="59" width="11" style="597" customWidth="1"/>
    <col min="60" max="16384" width="11" style="597" customWidth="1"/>
  </cols>
  <sheetData>
    <row r="1" ht="19" customHeight="1">
      <c r="A1" t="s" s="46">
        <v>19</v>
      </c>
      <c r="B1" t="s" s="48">
        <v>21</v>
      </c>
      <c r="C1" t="s" s="49">
        <v>22</v>
      </c>
      <c r="D1" t="s" s="49">
        <v>23</v>
      </c>
      <c r="E1" t="s" s="50">
        <v>24</v>
      </c>
      <c r="F1" t="s" s="51">
        <v>25</v>
      </c>
      <c r="G1" t="s" s="52">
        <v>26</v>
      </c>
      <c r="H1" t="s" s="53">
        <v>27</v>
      </c>
      <c r="I1" t="s" s="54">
        <v>28</v>
      </c>
      <c r="J1" s="55"/>
      <c r="K1" s="55"/>
      <c r="L1" s="55"/>
      <c r="M1" s="55"/>
      <c r="N1" s="55"/>
      <c r="O1" s="55"/>
      <c r="P1" s="55"/>
      <c r="Q1" s="55"/>
      <c r="R1" s="55"/>
      <c r="S1" s="55"/>
      <c r="T1" s="55"/>
      <c r="U1" s="55"/>
      <c r="V1" s="55"/>
      <c r="W1" s="55"/>
      <c r="X1" s="55"/>
      <c r="Y1" s="56"/>
      <c r="Z1" t="s" s="54">
        <v>29</v>
      </c>
      <c r="AA1" t="s" s="57">
        <v>30</v>
      </c>
      <c r="AB1" t="s" s="58">
        <v>31</v>
      </c>
      <c r="AC1" t="s" s="598">
        <v>896</v>
      </c>
      <c r="AD1" s="212"/>
      <c r="AE1" s="212"/>
      <c r="AF1" s="212"/>
      <c r="AG1" s="212"/>
      <c r="AH1" s="212"/>
      <c r="AI1" s="212"/>
      <c r="AJ1" s="212"/>
      <c r="AK1" s="212"/>
      <c r="AL1" s="212"/>
      <c r="AM1" s="212"/>
      <c r="AN1" s="212"/>
      <c r="AO1" s="212"/>
      <c r="AP1" s="212"/>
      <c r="AQ1" s="212"/>
      <c r="AR1" s="212"/>
      <c r="AS1" s="212"/>
      <c r="AT1" s="212"/>
      <c r="AU1" s="212"/>
      <c r="AV1" s="481">
        <f>SUM(AV3:AV64)</f>
        <v>0</v>
      </c>
      <c r="AW1" s="210"/>
      <c r="AX1" s="210"/>
      <c r="AY1" t="s" s="482">
        <v>203</v>
      </c>
      <c r="AZ1" t="s" s="482">
        <v>204</v>
      </c>
      <c r="BA1" t="s" s="482">
        <v>205</v>
      </c>
      <c r="BB1" t="s" s="482">
        <v>206</v>
      </c>
      <c r="BC1" t="s" s="482">
        <v>207</v>
      </c>
      <c r="BD1" t="s" s="482">
        <v>208</v>
      </c>
      <c r="BE1" t="s" s="482">
        <v>209</v>
      </c>
      <c r="BF1" s="61"/>
      <c r="BG1" s="62"/>
    </row>
    <row r="2" ht="42" customHeight="1">
      <c r="A2" s="63"/>
      <c r="B2" s="65"/>
      <c r="C2" s="66"/>
      <c r="D2" s="66"/>
      <c r="E2" s="67"/>
      <c r="F2" s="68"/>
      <c r="G2" s="68"/>
      <c r="H2" s="89"/>
      <c r="I2" t="s" s="70">
        <v>34</v>
      </c>
      <c r="J2" t="s" s="71">
        <v>35</v>
      </c>
      <c r="K2" t="s" s="72">
        <v>36</v>
      </c>
      <c r="L2" t="s" s="73">
        <v>37</v>
      </c>
      <c r="M2" t="s" s="74">
        <v>38</v>
      </c>
      <c r="N2" t="s" s="75">
        <v>39</v>
      </c>
      <c r="O2" t="s" s="76">
        <v>40</v>
      </c>
      <c r="P2" t="s" s="77">
        <v>41</v>
      </c>
      <c r="Q2" t="s" s="78">
        <v>42</v>
      </c>
      <c r="R2" t="s" s="79">
        <v>43</v>
      </c>
      <c r="S2" t="s" s="80">
        <v>44</v>
      </c>
      <c r="T2" t="s" s="81">
        <v>45</v>
      </c>
      <c r="U2" t="s" s="82">
        <v>46</v>
      </c>
      <c r="V2" t="s" s="83">
        <v>47</v>
      </c>
      <c r="W2" t="s" s="84">
        <v>48</v>
      </c>
      <c r="X2" t="s" s="85">
        <v>49</v>
      </c>
      <c r="Y2" t="s" s="86">
        <v>50</v>
      </c>
      <c r="Z2" s="438"/>
      <c r="AA2" s="439"/>
      <c r="AB2" s="89"/>
      <c r="AC2" s="599"/>
      <c r="AD2" t="s" s="600">
        <v>699</v>
      </c>
      <c r="AE2" t="s" s="601">
        <v>211</v>
      </c>
      <c r="AF2" t="s" s="602">
        <v>212</v>
      </c>
      <c r="AG2" t="s" s="219">
        <v>213</v>
      </c>
      <c r="AH2" t="s" s="603">
        <v>897</v>
      </c>
      <c r="AI2" t="s" s="604">
        <v>898</v>
      </c>
      <c r="AJ2" t="s" s="605">
        <v>216</v>
      </c>
      <c r="AK2" t="s" s="606">
        <v>217</v>
      </c>
      <c r="AL2" t="s" s="607">
        <v>218</v>
      </c>
      <c r="AM2" t="s" s="608">
        <v>219</v>
      </c>
      <c r="AN2" t="s" s="609">
        <v>220</v>
      </c>
      <c r="AO2" t="s" s="610">
        <v>221</v>
      </c>
      <c r="AP2" t="s" s="611">
        <v>222</v>
      </c>
      <c r="AQ2" t="s" s="612">
        <v>223</v>
      </c>
      <c r="AR2" t="s" s="613">
        <v>224</v>
      </c>
      <c r="AS2" t="s" s="614">
        <v>225</v>
      </c>
      <c r="AT2" t="s" s="615">
        <v>226</v>
      </c>
      <c r="AU2" t="s" s="616">
        <v>227</v>
      </c>
      <c r="AV2" t="s" s="617">
        <v>899</v>
      </c>
      <c r="AW2" s="210"/>
      <c r="AX2" s="210"/>
      <c r="AY2" s="618">
        <f>SUM(AY3:AY65)</f>
        <v>0</v>
      </c>
      <c r="AZ2" s="618">
        <f>SUM(AZ3:AZ65)</f>
        <v>0</v>
      </c>
      <c r="BA2" s="618">
        <f>SUM(BA3:BA65)</f>
        <v>0</v>
      </c>
      <c r="BB2" s="618">
        <f>SUM(BB3:BB65)</f>
        <v>0</v>
      </c>
      <c r="BC2" s="618">
        <f>SUM(BC3:BC65)</f>
        <v>0</v>
      </c>
      <c r="BD2" s="618">
        <f>SUM(BD3:BD65)</f>
        <v>0</v>
      </c>
      <c r="BE2" s="235">
        <f>SUM(BE3:BE65)</f>
        <v>0</v>
      </c>
      <c r="BF2" s="92"/>
      <c r="BG2" s="93"/>
    </row>
    <row r="3" ht="135" customHeight="1">
      <c r="A3" t="s" s="619">
        <v>900</v>
      </c>
      <c r="B3" s="620"/>
      <c r="C3" t="s" s="621">
        <v>901</v>
      </c>
      <c r="D3" t="s" s="621">
        <v>125</v>
      </c>
      <c r="E3" s="622">
        <v>7</v>
      </c>
      <c r="F3" s="98">
        <v>98876.096491228</v>
      </c>
      <c r="G3" s="99">
        <v>108763.706140351</v>
      </c>
      <c r="H3" s="129">
        <f>G3/0.7</f>
        <v>155376.723057644</v>
      </c>
      <c r="I3" s="101"/>
      <c r="J3" s="102"/>
      <c r="K3" s="103"/>
      <c r="L3" s="104"/>
      <c r="M3" s="105"/>
      <c r="N3" s="106"/>
      <c r="O3" s="107"/>
      <c r="P3" s="108"/>
      <c r="Q3" s="109"/>
      <c r="R3" s="110"/>
      <c r="S3" s="111"/>
      <c r="T3" s="112"/>
      <c r="U3" s="448"/>
      <c r="V3" s="114"/>
      <c r="W3" s="115"/>
      <c r="X3" s="116"/>
      <c r="Y3" s="117"/>
      <c r="Z3" s="147">
        <f>SUM(I3:Y3)</f>
        <v>0</v>
      </c>
      <c r="AA3" s="147">
        <f>Z3*E3</f>
        <v>0</v>
      </c>
      <c r="AB3" s="119">
        <f>F3*Z3</f>
        <v>0</v>
      </c>
      <c r="AC3" s="623">
        <v>3607</v>
      </c>
      <c r="AD3" s="624">
        <v>14.04</v>
      </c>
      <c r="AE3" s="276">
        <f>7*I3</f>
        <v>0</v>
      </c>
      <c r="AF3" s="625">
        <f>7*J3</f>
        <v>0</v>
      </c>
      <c r="AG3" s="626">
        <f>7*K3</f>
        <v>0</v>
      </c>
      <c r="AH3" s="279">
        <f>7*L3</f>
        <v>0</v>
      </c>
      <c r="AI3" s="280">
        <f>7*M3</f>
        <v>0</v>
      </c>
      <c r="AJ3" s="281">
        <f>7*N3</f>
        <v>0</v>
      </c>
      <c r="AK3" s="282">
        <f>7*O3</f>
        <v>0</v>
      </c>
      <c r="AL3" s="283">
        <f>7*P3</f>
        <v>0</v>
      </c>
      <c r="AM3" s="284">
        <f>7*Q3</f>
        <v>0</v>
      </c>
      <c r="AN3" s="285">
        <f>7*R3</f>
        <v>0</v>
      </c>
      <c r="AO3" s="286">
        <f>7*S3</f>
        <v>0</v>
      </c>
      <c r="AP3" s="287">
        <f>7*T3</f>
        <v>0</v>
      </c>
      <c r="AQ3" s="288">
        <f>7*U3</f>
        <v>0</v>
      </c>
      <c r="AR3" s="289">
        <f>7*V3</f>
        <v>0</v>
      </c>
      <c r="AS3" s="290">
        <f>7*W3</f>
        <v>0</v>
      </c>
      <c r="AT3" s="291">
        <f>7*X3</f>
        <v>0</v>
      </c>
      <c r="AU3" s="292">
        <f>7*Y3</f>
        <v>0</v>
      </c>
      <c r="AV3" s="624">
        <f>AD3*Z3</f>
        <v>0</v>
      </c>
      <c r="AW3" s="293"/>
      <c r="AX3" s="627"/>
      <c r="AY3" s="460"/>
      <c r="AZ3" s="628"/>
      <c r="BA3" s="629">
        <f>E3*Z3</f>
        <v>0</v>
      </c>
      <c r="BB3" s="460"/>
      <c r="BC3" s="460"/>
      <c r="BD3" s="460"/>
      <c r="BE3" s="630"/>
      <c r="BF3" s="122"/>
      <c r="BG3" s="93"/>
    </row>
    <row r="4" ht="79" customHeight="1">
      <c r="A4" t="s" s="631">
        <v>902</v>
      </c>
      <c r="B4" s="149"/>
      <c r="C4" t="s" s="359">
        <v>903</v>
      </c>
      <c r="D4" t="s" s="359">
        <v>66</v>
      </c>
      <c r="E4" s="151">
        <v>8</v>
      </c>
      <c r="F4" s="127">
        <v>4044.365721997310</v>
      </c>
      <c r="G4" s="128">
        <v>4448.802294197040</v>
      </c>
      <c r="H4" s="129">
        <f>G4/0.7</f>
        <v>6355.431848852910</v>
      </c>
      <c r="I4" s="130"/>
      <c r="J4" s="131"/>
      <c r="K4" s="132"/>
      <c r="L4" s="133"/>
      <c r="M4" s="134"/>
      <c r="N4" s="135"/>
      <c r="O4" s="136"/>
      <c r="P4" s="137"/>
      <c r="Q4" s="138"/>
      <c r="R4" s="139"/>
      <c r="S4" s="140"/>
      <c r="T4" s="141"/>
      <c r="U4" s="457"/>
      <c r="V4" s="143"/>
      <c r="W4" s="144"/>
      <c r="X4" s="145"/>
      <c r="Y4" s="146"/>
      <c r="Z4" s="147">
        <f>SUM(I4:Y4)</f>
        <v>0</v>
      </c>
      <c r="AA4" s="147">
        <f>Z4*E4</f>
        <v>0</v>
      </c>
      <c r="AB4" s="119">
        <f>F4*Z4</f>
        <v>0</v>
      </c>
      <c r="AC4" s="623">
        <v>137</v>
      </c>
      <c r="AD4" s="624">
        <v>0.45</v>
      </c>
      <c r="AE4" s="276">
        <f>8*I4</f>
        <v>0</v>
      </c>
      <c r="AF4" s="625">
        <f>8*J4</f>
        <v>0</v>
      </c>
      <c r="AG4" s="626">
        <f>8*K4</f>
        <v>0</v>
      </c>
      <c r="AH4" s="279">
        <f>8*L4</f>
        <v>0</v>
      </c>
      <c r="AI4" s="280">
        <f>8*M4</f>
        <v>0</v>
      </c>
      <c r="AJ4" s="281">
        <f>8*N4</f>
        <v>0</v>
      </c>
      <c r="AK4" s="282">
        <f>8*O4</f>
        <v>0</v>
      </c>
      <c r="AL4" s="283">
        <f>8*P4</f>
        <v>0</v>
      </c>
      <c r="AM4" s="284">
        <f>8*Q4</f>
        <v>0</v>
      </c>
      <c r="AN4" s="285">
        <f>8*R4</f>
        <v>0</v>
      </c>
      <c r="AO4" s="286">
        <f>8*S4</f>
        <v>0</v>
      </c>
      <c r="AP4" s="287">
        <f>8*T4</f>
        <v>0</v>
      </c>
      <c r="AQ4" s="288">
        <f>8*U4</f>
        <v>0</v>
      </c>
      <c r="AR4" s="289">
        <f>8*V4</f>
        <v>0</v>
      </c>
      <c r="AS4" s="290">
        <f>8*W4</f>
        <v>0</v>
      </c>
      <c r="AT4" s="291">
        <f>8*X4</f>
        <v>0</v>
      </c>
      <c r="AU4" s="292">
        <f>8*Y4</f>
        <v>0</v>
      </c>
      <c r="AV4" s="624">
        <f>AD4*Z4</f>
        <v>0</v>
      </c>
      <c r="AW4" s="293"/>
      <c r="AX4" s="627"/>
      <c r="AY4" s="460"/>
      <c r="AZ4" s="628"/>
      <c r="BA4" s="460"/>
      <c r="BB4" s="460"/>
      <c r="BC4" s="460"/>
      <c r="BD4" s="629">
        <f>E4*Z4</f>
        <v>0</v>
      </c>
      <c r="BE4" s="630"/>
      <c r="BF4" s="122"/>
      <c r="BG4" s="93"/>
    </row>
    <row r="5" ht="84" customHeight="1">
      <c r="A5" t="s" s="631">
        <v>904</v>
      </c>
      <c r="B5" s="149"/>
      <c r="C5" t="s" s="359">
        <v>905</v>
      </c>
      <c r="D5" t="s" s="359">
        <v>66</v>
      </c>
      <c r="E5" s="151">
        <v>8</v>
      </c>
      <c r="F5" s="127">
        <v>4044.365721997310</v>
      </c>
      <c r="G5" s="128">
        <v>4448.802294197040</v>
      </c>
      <c r="H5" s="129">
        <f>G5/0.7</f>
        <v>6355.431848852910</v>
      </c>
      <c r="I5" s="130"/>
      <c r="J5" s="131"/>
      <c r="K5" s="132"/>
      <c r="L5" s="133"/>
      <c r="M5" s="134"/>
      <c r="N5" s="135"/>
      <c r="O5" s="136"/>
      <c r="P5" s="137"/>
      <c r="Q5" s="138"/>
      <c r="R5" s="139"/>
      <c r="S5" s="140"/>
      <c r="T5" s="141"/>
      <c r="U5" s="457"/>
      <c r="V5" s="143"/>
      <c r="W5" s="144"/>
      <c r="X5" s="145"/>
      <c r="Y5" s="146"/>
      <c r="Z5" s="147">
        <f>SUM(I5:Y5)</f>
        <v>0</v>
      </c>
      <c r="AA5" s="147">
        <f>Z5*E5</f>
        <v>0</v>
      </c>
      <c r="AB5" s="119">
        <f>F5*Z5</f>
        <v>0</v>
      </c>
      <c r="AC5" s="623">
        <v>137</v>
      </c>
      <c r="AD5" s="624">
        <v>0.45</v>
      </c>
      <c r="AE5" s="276">
        <f>8*I5</f>
        <v>0</v>
      </c>
      <c r="AF5" s="625">
        <f>8*J5</f>
        <v>0</v>
      </c>
      <c r="AG5" s="626">
        <f>8*K5</f>
        <v>0</v>
      </c>
      <c r="AH5" s="279">
        <f>8*L5</f>
        <v>0</v>
      </c>
      <c r="AI5" s="280">
        <f>8*M5</f>
        <v>0</v>
      </c>
      <c r="AJ5" s="281">
        <f>8*N5</f>
        <v>0</v>
      </c>
      <c r="AK5" s="282">
        <f>8*O5</f>
        <v>0</v>
      </c>
      <c r="AL5" s="283">
        <f>8*P5</f>
        <v>0</v>
      </c>
      <c r="AM5" s="284">
        <f>8*Q5</f>
        <v>0</v>
      </c>
      <c r="AN5" s="285">
        <f>8*R5</f>
        <v>0</v>
      </c>
      <c r="AO5" s="286">
        <f>8*S5</f>
        <v>0</v>
      </c>
      <c r="AP5" s="287">
        <f>8*T5</f>
        <v>0</v>
      </c>
      <c r="AQ5" s="288">
        <f>8*U5</f>
        <v>0</v>
      </c>
      <c r="AR5" s="289">
        <f>8*V5</f>
        <v>0</v>
      </c>
      <c r="AS5" s="290">
        <f>8*W5</f>
        <v>0</v>
      </c>
      <c r="AT5" s="291">
        <f>8*X5</f>
        <v>0</v>
      </c>
      <c r="AU5" s="292">
        <f>8*Y5</f>
        <v>0</v>
      </c>
      <c r="AV5" s="624">
        <f>AD5*Z5</f>
        <v>0</v>
      </c>
      <c r="AW5" s="293"/>
      <c r="AX5" s="627"/>
      <c r="AY5" s="460"/>
      <c r="AZ5" s="628"/>
      <c r="BA5" s="460"/>
      <c r="BB5" s="460"/>
      <c r="BC5" s="460"/>
      <c r="BD5" s="629">
        <f>E5*Z5</f>
        <v>0</v>
      </c>
      <c r="BE5" s="630"/>
      <c r="BF5" s="122"/>
      <c r="BG5" s="93"/>
    </row>
    <row r="6" ht="84" customHeight="1">
      <c r="A6" t="s" s="631">
        <v>906</v>
      </c>
      <c r="B6" s="149"/>
      <c r="C6" t="s" s="359">
        <v>98</v>
      </c>
      <c r="D6" t="s" s="359">
        <v>66</v>
      </c>
      <c r="E6" s="151">
        <v>8</v>
      </c>
      <c r="F6" s="127">
        <v>5468.75</v>
      </c>
      <c r="G6" s="128">
        <v>6015.625</v>
      </c>
      <c r="H6" s="129">
        <f>G6/0.7</f>
        <v>8593.75</v>
      </c>
      <c r="I6" s="130"/>
      <c r="J6" s="131"/>
      <c r="K6" s="132"/>
      <c r="L6" s="133"/>
      <c r="M6" s="134"/>
      <c r="N6" s="135"/>
      <c r="O6" s="136"/>
      <c r="P6" s="137"/>
      <c r="Q6" s="138"/>
      <c r="R6" s="139"/>
      <c r="S6" s="140"/>
      <c r="T6" s="141"/>
      <c r="U6" s="457"/>
      <c r="V6" s="143"/>
      <c r="W6" s="144"/>
      <c r="X6" s="145"/>
      <c r="Y6" s="146"/>
      <c r="Z6" s="147">
        <f>SUM(I6:Y6)</f>
        <v>0</v>
      </c>
      <c r="AA6" s="147">
        <f>Z6*E6</f>
        <v>0</v>
      </c>
      <c r="AB6" s="119">
        <f>F6*Z6</f>
        <v>0</v>
      </c>
      <c r="AC6" s="623">
        <v>171</v>
      </c>
      <c r="AD6" s="624">
        <v>0.63</v>
      </c>
      <c r="AE6" s="276">
        <f>8*I6</f>
        <v>0</v>
      </c>
      <c r="AF6" s="625">
        <f>8*J6</f>
        <v>0</v>
      </c>
      <c r="AG6" s="626">
        <f>8*K6</f>
        <v>0</v>
      </c>
      <c r="AH6" s="279">
        <f>8*L6</f>
        <v>0</v>
      </c>
      <c r="AI6" s="280">
        <f>8*M6</f>
        <v>0</v>
      </c>
      <c r="AJ6" s="281">
        <f>8*N6</f>
        <v>0</v>
      </c>
      <c r="AK6" s="282">
        <f>8*O6</f>
        <v>0</v>
      </c>
      <c r="AL6" s="283">
        <f>8*P6</f>
        <v>0</v>
      </c>
      <c r="AM6" s="284">
        <f>8*Q6</f>
        <v>0</v>
      </c>
      <c r="AN6" s="285">
        <f>8*R6</f>
        <v>0</v>
      </c>
      <c r="AO6" s="286">
        <f>8*S6</f>
        <v>0</v>
      </c>
      <c r="AP6" s="287">
        <f>8*T6</f>
        <v>0</v>
      </c>
      <c r="AQ6" s="288">
        <f>8*U6</f>
        <v>0</v>
      </c>
      <c r="AR6" s="289">
        <f>8*V6</f>
        <v>0</v>
      </c>
      <c r="AS6" s="290">
        <f>8*W6</f>
        <v>0</v>
      </c>
      <c r="AT6" s="291">
        <f>8*X6</f>
        <v>0</v>
      </c>
      <c r="AU6" s="292">
        <f>8*Y6</f>
        <v>0</v>
      </c>
      <c r="AV6" s="624">
        <f>AD6*Z6</f>
        <v>0</v>
      </c>
      <c r="AW6" s="293"/>
      <c r="AX6" s="627"/>
      <c r="AY6" s="460"/>
      <c r="AZ6" s="628"/>
      <c r="BA6" s="460"/>
      <c r="BB6" s="460"/>
      <c r="BC6" s="460"/>
      <c r="BD6" s="629">
        <f>E6*Z6</f>
        <v>0</v>
      </c>
      <c r="BE6" s="630"/>
      <c r="BF6" s="122"/>
      <c r="BG6" s="93"/>
    </row>
    <row r="7" ht="137" customHeight="1">
      <c r="A7" t="s" s="631">
        <v>907</v>
      </c>
      <c r="B7" s="149"/>
      <c r="C7" t="s" s="359">
        <v>908</v>
      </c>
      <c r="D7" t="s" s="359">
        <v>125</v>
      </c>
      <c r="E7" s="151">
        <v>4</v>
      </c>
      <c r="F7" s="127">
        <v>71463.815789473694</v>
      </c>
      <c r="G7" s="128">
        <v>78610.1973684211</v>
      </c>
      <c r="H7" s="129">
        <f>G7/0.7</f>
        <v>112300.281954887</v>
      </c>
      <c r="I7" s="130"/>
      <c r="J7" s="131"/>
      <c r="K7" s="132"/>
      <c r="L7" s="133"/>
      <c r="M7" s="134"/>
      <c r="N7" s="135"/>
      <c r="O7" s="136"/>
      <c r="P7" s="137"/>
      <c r="Q7" s="138"/>
      <c r="R7" s="139"/>
      <c r="S7" s="140"/>
      <c r="T7" s="141"/>
      <c r="U7" s="457"/>
      <c r="V7" s="143"/>
      <c r="W7" s="144"/>
      <c r="X7" s="145"/>
      <c r="Y7" s="146"/>
      <c r="Z7" s="147">
        <f>SUM(I7:Y7)</f>
        <v>0</v>
      </c>
      <c r="AA7" s="147">
        <f>Z7*E7</f>
        <v>0</v>
      </c>
      <c r="AB7" s="119">
        <f>F7*Z7</f>
        <v>0</v>
      </c>
      <c r="AC7" s="623">
        <v>2607</v>
      </c>
      <c r="AD7" s="624">
        <v>10.15</v>
      </c>
      <c r="AE7" s="276">
        <f>4*I7</f>
        <v>0</v>
      </c>
      <c r="AF7" s="625">
        <f>4*J7</f>
        <v>0</v>
      </c>
      <c r="AG7" s="626">
        <f>4*K7</f>
        <v>0</v>
      </c>
      <c r="AH7" s="279">
        <f>4*L7</f>
        <v>0</v>
      </c>
      <c r="AI7" s="280">
        <f>4*M7</f>
        <v>0</v>
      </c>
      <c r="AJ7" s="281">
        <f>4*N7</f>
        <v>0</v>
      </c>
      <c r="AK7" s="282">
        <f>4*O7</f>
        <v>0</v>
      </c>
      <c r="AL7" s="283">
        <f>4*P7</f>
        <v>0</v>
      </c>
      <c r="AM7" s="284">
        <f>4*Q7</f>
        <v>0</v>
      </c>
      <c r="AN7" s="285">
        <f>4*R7</f>
        <v>0</v>
      </c>
      <c r="AO7" s="286">
        <f>4*S7</f>
        <v>0</v>
      </c>
      <c r="AP7" s="287">
        <f>4*T7</f>
        <v>0</v>
      </c>
      <c r="AQ7" s="288">
        <f>4*U7</f>
        <v>0</v>
      </c>
      <c r="AR7" s="289">
        <f>4*V7</f>
        <v>0</v>
      </c>
      <c r="AS7" s="290">
        <f>4*W7</f>
        <v>0</v>
      </c>
      <c r="AT7" s="291">
        <f>4*X7</f>
        <v>0</v>
      </c>
      <c r="AU7" s="292">
        <f>4*Y7</f>
        <v>0</v>
      </c>
      <c r="AV7" s="624">
        <f>AD7*Z7</f>
        <v>0</v>
      </c>
      <c r="AW7" s="293"/>
      <c r="AX7" s="627"/>
      <c r="AY7" s="460"/>
      <c r="AZ7" s="628"/>
      <c r="BA7" s="629">
        <f>E7*Z7</f>
        <v>0</v>
      </c>
      <c r="BB7" s="460"/>
      <c r="BC7" s="460"/>
      <c r="BD7" s="460"/>
      <c r="BE7" s="630"/>
      <c r="BF7" s="122"/>
      <c r="BG7" s="93"/>
    </row>
    <row r="8" ht="137" customHeight="1">
      <c r="A8" t="s" s="631">
        <v>909</v>
      </c>
      <c r="B8" s="149"/>
      <c r="C8" t="s" s="359">
        <v>910</v>
      </c>
      <c r="D8" t="s" s="359">
        <v>125</v>
      </c>
      <c r="E8" s="151">
        <v>4</v>
      </c>
      <c r="F8" s="127">
        <v>64775.2192982457</v>
      </c>
      <c r="G8" s="128">
        <v>71252.7412280703</v>
      </c>
      <c r="H8" s="129">
        <f>G8/0.7</f>
        <v>101789.630325815</v>
      </c>
      <c r="I8" s="130"/>
      <c r="J8" s="131"/>
      <c r="K8" s="132"/>
      <c r="L8" s="133"/>
      <c r="M8" s="134"/>
      <c r="N8" s="135"/>
      <c r="O8" s="136"/>
      <c r="P8" s="137"/>
      <c r="Q8" s="138"/>
      <c r="R8" s="139"/>
      <c r="S8" s="140"/>
      <c r="T8" s="141"/>
      <c r="U8" s="457"/>
      <c r="V8" s="143"/>
      <c r="W8" s="144"/>
      <c r="X8" s="145"/>
      <c r="Y8" s="146"/>
      <c r="Z8" s="147">
        <f>SUM(I8:Y8)</f>
        <v>0</v>
      </c>
      <c r="AA8" s="147">
        <f>Z8*E8</f>
        <v>0</v>
      </c>
      <c r="AB8" s="119">
        <f>F8*Z8</f>
        <v>0</v>
      </c>
      <c r="AC8" s="623">
        <v>2363</v>
      </c>
      <c r="AD8" s="624">
        <v>9.199999999999999</v>
      </c>
      <c r="AE8" s="276">
        <f>4*I8</f>
        <v>0</v>
      </c>
      <c r="AF8" s="625">
        <f>4*J8</f>
        <v>0</v>
      </c>
      <c r="AG8" s="626">
        <f>4*K8</f>
        <v>0</v>
      </c>
      <c r="AH8" s="279">
        <f>4*L8</f>
        <v>0</v>
      </c>
      <c r="AI8" s="280">
        <f>4*M8</f>
        <v>0</v>
      </c>
      <c r="AJ8" s="281">
        <f>4*N8</f>
        <v>0</v>
      </c>
      <c r="AK8" s="282">
        <f>4*O8</f>
        <v>0</v>
      </c>
      <c r="AL8" s="283">
        <f>4*P8</f>
        <v>0</v>
      </c>
      <c r="AM8" s="284">
        <f>4*Q8</f>
        <v>0</v>
      </c>
      <c r="AN8" s="285">
        <f>4*R8</f>
        <v>0</v>
      </c>
      <c r="AO8" s="286">
        <f>4*S8</f>
        <v>0</v>
      </c>
      <c r="AP8" s="287">
        <f>4*T8</f>
        <v>0</v>
      </c>
      <c r="AQ8" s="288">
        <f>4*U8</f>
        <v>0</v>
      </c>
      <c r="AR8" s="289">
        <f>4*V8</f>
        <v>0</v>
      </c>
      <c r="AS8" s="290">
        <f>4*W8</f>
        <v>0</v>
      </c>
      <c r="AT8" s="291">
        <f>4*X8</f>
        <v>0</v>
      </c>
      <c r="AU8" s="292">
        <f>4*Y8</f>
        <v>0</v>
      </c>
      <c r="AV8" s="624">
        <f>AD8*Z8</f>
        <v>0</v>
      </c>
      <c r="AW8" s="293"/>
      <c r="AX8" s="627"/>
      <c r="AY8" s="460"/>
      <c r="AZ8" s="628"/>
      <c r="BA8" s="629">
        <f>E8*Z8</f>
        <v>0</v>
      </c>
      <c r="BB8" s="460"/>
      <c r="BC8" s="460"/>
      <c r="BD8" s="460"/>
      <c r="BE8" s="630"/>
      <c r="BF8" s="122"/>
      <c r="BG8" s="93"/>
    </row>
    <row r="9" ht="100" customHeight="1">
      <c r="A9" t="s" s="631">
        <v>911</v>
      </c>
      <c r="B9" s="149"/>
      <c r="C9" t="s" s="359">
        <v>905</v>
      </c>
      <c r="D9" t="s" s="359">
        <v>54</v>
      </c>
      <c r="E9" s="151">
        <v>6</v>
      </c>
      <c r="F9" s="127">
        <v>28289.4736842106</v>
      </c>
      <c r="G9" s="128">
        <v>31118.4210526317</v>
      </c>
      <c r="H9" s="129">
        <f>G9/0.7</f>
        <v>44454.8872180453</v>
      </c>
      <c r="I9" s="130"/>
      <c r="J9" s="131"/>
      <c r="K9" s="132"/>
      <c r="L9" s="133"/>
      <c r="M9" s="134"/>
      <c r="N9" s="135"/>
      <c r="O9" s="136"/>
      <c r="P9" s="137"/>
      <c r="Q9" s="138"/>
      <c r="R9" s="139"/>
      <c r="S9" s="140"/>
      <c r="T9" s="141"/>
      <c r="U9" s="457"/>
      <c r="V9" s="143"/>
      <c r="W9" s="144"/>
      <c r="X9" s="145"/>
      <c r="Y9" s="146"/>
      <c r="Z9" s="147">
        <f>SUM(I9:Y9)</f>
        <v>0</v>
      </c>
      <c r="AA9" s="147">
        <f>Z9*E9</f>
        <v>0</v>
      </c>
      <c r="AB9" s="296">
        <f>F9*Z9</f>
        <v>0</v>
      </c>
      <c r="AC9" s="632">
        <v>1032</v>
      </c>
      <c r="AD9" s="342">
        <v>4.02</v>
      </c>
      <c r="AE9" s="299">
        <f>6*I9</f>
        <v>0</v>
      </c>
      <c r="AF9" s="633">
        <f>6*J9</f>
        <v>0</v>
      </c>
      <c r="AG9" s="634">
        <f>6*K9</f>
        <v>0</v>
      </c>
      <c r="AH9" s="302">
        <f>6*L9</f>
        <v>0</v>
      </c>
      <c r="AI9" s="303">
        <f>6*M9</f>
        <v>0</v>
      </c>
      <c r="AJ9" s="304">
        <f>6*N9</f>
        <v>0</v>
      </c>
      <c r="AK9" s="305">
        <f>6*O9</f>
        <v>0</v>
      </c>
      <c r="AL9" s="306">
        <f>6*P9</f>
        <v>0</v>
      </c>
      <c r="AM9" s="307">
        <f>6*Q9</f>
        <v>0</v>
      </c>
      <c r="AN9" s="308">
        <f>6*R9</f>
        <v>0</v>
      </c>
      <c r="AO9" s="309">
        <f>6*S9</f>
        <v>0</v>
      </c>
      <c r="AP9" s="310">
        <f>6*T9</f>
        <v>0</v>
      </c>
      <c r="AQ9" s="311">
        <f>6*U9</f>
        <v>0</v>
      </c>
      <c r="AR9" s="312">
        <f>6*V9</f>
        <v>0</v>
      </c>
      <c r="AS9" s="313">
        <f>6*W9</f>
        <v>0</v>
      </c>
      <c r="AT9" s="314">
        <f>6*X9</f>
        <v>0</v>
      </c>
      <c r="AU9" s="315">
        <f>6*Y9</f>
        <v>0</v>
      </c>
      <c r="AV9" s="342">
        <f>AD9*Z9</f>
        <v>0</v>
      </c>
      <c r="AW9" s="210"/>
      <c r="AX9" s="210"/>
      <c r="AY9" s="251"/>
      <c r="AZ9" s="251"/>
      <c r="BA9" s="635"/>
      <c r="BB9" s="618">
        <f>E9*Z9</f>
        <v>0</v>
      </c>
      <c r="BC9" s="251"/>
      <c r="BD9" s="635"/>
      <c r="BE9" s="251"/>
      <c r="BF9" s="92"/>
      <c r="BG9" s="93"/>
    </row>
    <row r="10" ht="108" customHeight="1">
      <c r="A10" t="s" s="631">
        <v>912</v>
      </c>
      <c r="B10" s="149"/>
      <c r="C10" t="s" s="359">
        <v>53</v>
      </c>
      <c r="D10" t="s" s="359">
        <v>54</v>
      </c>
      <c r="E10" s="151">
        <v>6</v>
      </c>
      <c r="F10" s="127">
        <v>27439.692982456</v>
      </c>
      <c r="G10" s="128">
        <v>30183.6622807016</v>
      </c>
      <c r="H10" s="129">
        <f>G10/0.7</f>
        <v>43119.5175438594</v>
      </c>
      <c r="I10" s="130"/>
      <c r="J10" s="131"/>
      <c r="K10" s="132"/>
      <c r="L10" s="133"/>
      <c r="M10" s="134"/>
      <c r="N10" s="135"/>
      <c r="O10" s="136"/>
      <c r="P10" s="137"/>
      <c r="Q10" s="138"/>
      <c r="R10" s="139"/>
      <c r="S10" s="140"/>
      <c r="T10" s="141"/>
      <c r="U10" s="457"/>
      <c r="V10" s="143"/>
      <c r="W10" s="144"/>
      <c r="X10" s="145"/>
      <c r="Y10" s="146"/>
      <c r="Z10" s="147">
        <f>SUM(I10:Y10)</f>
        <v>0</v>
      </c>
      <c r="AA10" s="147">
        <f>Z10*E10</f>
        <v>0</v>
      </c>
      <c r="AB10" s="296">
        <f>F10*Z10</f>
        <v>0</v>
      </c>
      <c r="AC10" s="632">
        <v>1001</v>
      </c>
      <c r="AD10" s="342">
        <v>3.9</v>
      </c>
      <c r="AE10" s="299">
        <f>6*I10</f>
        <v>0</v>
      </c>
      <c r="AF10" s="633">
        <f>6*J10</f>
        <v>0</v>
      </c>
      <c r="AG10" s="634">
        <f>6*K10</f>
        <v>0</v>
      </c>
      <c r="AH10" s="302">
        <f>6*L10</f>
        <v>0</v>
      </c>
      <c r="AI10" s="303">
        <f>6*M10</f>
        <v>0</v>
      </c>
      <c r="AJ10" s="304">
        <f>6*N10</f>
        <v>0</v>
      </c>
      <c r="AK10" s="305">
        <f>6*O10</f>
        <v>0</v>
      </c>
      <c r="AL10" s="306">
        <f>6*P10</f>
        <v>0</v>
      </c>
      <c r="AM10" s="307">
        <f>6*Q10</f>
        <v>0</v>
      </c>
      <c r="AN10" s="308">
        <f>6*R10</f>
        <v>0</v>
      </c>
      <c r="AO10" s="309">
        <f>6*S10</f>
        <v>0</v>
      </c>
      <c r="AP10" s="310">
        <f>6*T10</f>
        <v>0</v>
      </c>
      <c r="AQ10" s="311">
        <f>6*U10</f>
        <v>0</v>
      </c>
      <c r="AR10" s="312">
        <f>6*V10</f>
        <v>0</v>
      </c>
      <c r="AS10" s="313">
        <f>6*W10</f>
        <v>0</v>
      </c>
      <c r="AT10" s="314">
        <f>6*X10</f>
        <v>0</v>
      </c>
      <c r="AU10" s="315">
        <f>6*Y10</f>
        <v>0</v>
      </c>
      <c r="AV10" s="342">
        <f>AD10*Z10</f>
        <v>0</v>
      </c>
      <c r="AW10" s="210"/>
      <c r="AX10" s="210"/>
      <c r="AY10" s="251"/>
      <c r="AZ10" s="251"/>
      <c r="BA10" s="635"/>
      <c r="BB10" s="618">
        <f>E10*Z10</f>
        <v>0</v>
      </c>
      <c r="BC10" s="251"/>
      <c r="BD10" s="635"/>
      <c r="BE10" s="251"/>
      <c r="BF10" s="92"/>
      <c r="BG10" s="93"/>
    </row>
    <row r="11" ht="146" customHeight="1">
      <c r="A11" t="s" s="631">
        <v>913</v>
      </c>
      <c r="B11" s="149"/>
      <c r="C11" t="s" s="359">
        <v>914</v>
      </c>
      <c r="D11" t="s" s="359">
        <v>125</v>
      </c>
      <c r="E11" s="151">
        <v>4</v>
      </c>
      <c r="F11" s="127">
        <v>41694.0789473686</v>
      </c>
      <c r="G11" s="128">
        <v>45863.4868421055</v>
      </c>
      <c r="H11" s="129">
        <f>G11/0.7</f>
        <v>65519.2669172936</v>
      </c>
      <c r="I11" s="130"/>
      <c r="J11" s="131"/>
      <c r="K11" s="132"/>
      <c r="L11" s="133"/>
      <c r="M11" s="134"/>
      <c r="N11" s="135"/>
      <c r="O11" s="136"/>
      <c r="P11" s="137"/>
      <c r="Q11" s="138"/>
      <c r="R11" s="139"/>
      <c r="S11" s="140"/>
      <c r="T11" s="141"/>
      <c r="U11" s="457"/>
      <c r="V11" s="143"/>
      <c r="W11" s="144"/>
      <c r="X11" s="145"/>
      <c r="Y11" s="146"/>
      <c r="Z11" s="147">
        <f>SUM(I11:Y11)</f>
        <v>0</v>
      </c>
      <c r="AA11" s="147">
        <f>Z11*E11</f>
        <v>0</v>
      </c>
      <c r="AB11" s="296">
        <f>F11*Z11</f>
        <v>0</v>
      </c>
      <c r="AC11" s="632">
        <v>1521</v>
      </c>
      <c r="AD11" s="342">
        <v>5.92</v>
      </c>
      <c r="AE11" s="299">
        <f>4*I11</f>
        <v>0</v>
      </c>
      <c r="AF11" s="633">
        <f>4*J11</f>
        <v>0</v>
      </c>
      <c r="AG11" s="634">
        <f>4*K11</f>
        <v>0</v>
      </c>
      <c r="AH11" s="302">
        <f>4*L11</f>
        <v>0</v>
      </c>
      <c r="AI11" s="303">
        <f>4*M11</f>
        <v>0</v>
      </c>
      <c r="AJ11" s="304">
        <f>4*N11</f>
        <v>0</v>
      </c>
      <c r="AK11" s="305">
        <f>4*O11</f>
        <v>0</v>
      </c>
      <c r="AL11" s="306">
        <f>4*P11</f>
        <v>0</v>
      </c>
      <c r="AM11" s="307">
        <f>4*Q11</f>
        <v>0</v>
      </c>
      <c r="AN11" s="308">
        <f>4*R11</f>
        <v>0</v>
      </c>
      <c r="AO11" s="309">
        <f>4*S11</f>
        <v>0</v>
      </c>
      <c r="AP11" s="310">
        <f>4*T11</f>
        <v>0</v>
      </c>
      <c r="AQ11" s="311">
        <f>4*U11</f>
        <v>0</v>
      </c>
      <c r="AR11" s="312">
        <f>4*V11</f>
        <v>0</v>
      </c>
      <c r="AS11" s="313">
        <f>4*W11</f>
        <v>0</v>
      </c>
      <c r="AT11" s="314">
        <f>4*X11</f>
        <v>0</v>
      </c>
      <c r="AU11" s="315">
        <f>4*Y11</f>
        <v>0</v>
      </c>
      <c r="AV11" s="342">
        <f>AD11*Z11</f>
        <v>0</v>
      </c>
      <c r="AW11" s="210"/>
      <c r="AX11" s="210"/>
      <c r="AY11" s="251"/>
      <c r="AZ11" s="251"/>
      <c r="BA11" s="636">
        <f>E11*Z11</f>
        <v>0</v>
      </c>
      <c r="BB11" s="251"/>
      <c r="BC11" s="251"/>
      <c r="BD11" s="635"/>
      <c r="BE11" s="251"/>
      <c r="BF11" s="92"/>
      <c r="BG11" s="93"/>
    </row>
    <row r="12" ht="80" customHeight="1">
      <c r="A12" t="s" s="631">
        <v>915</v>
      </c>
      <c r="B12" s="149"/>
      <c r="C12" t="s" s="359">
        <v>916</v>
      </c>
      <c r="D12" t="s" s="359">
        <v>60</v>
      </c>
      <c r="E12" s="151">
        <v>10</v>
      </c>
      <c r="F12" s="127">
        <v>20394.7368421053</v>
      </c>
      <c r="G12" s="128">
        <v>22434.2105263158</v>
      </c>
      <c r="H12" s="129">
        <f>G12/0.7</f>
        <v>32048.8721804511</v>
      </c>
      <c r="I12" s="130"/>
      <c r="J12" s="131"/>
      <c r="K12" s="132"/>
      <c r="L12" s="133"/>
      <c r="M12" s="134"/>
      <c r="N12" s="135"/>
      <c r="O12" s="136"/>
      <c r="P12" s="137"/>
      <c r="Q12" s="138"/>
      <c r="R12" s="139"/>
      <c r="S12" s="140"/>
      <c r="T12" s="141"/>
      <c r="U12" s="457"/>
      <c r="V12" s="143"/>
      <c r="W12" s="144"/>
      <c r="X12" s="145"/>
      <c r="Y12" s="146"/>
      <c r="Z12" s="147">
        <f>SUM(I12:Y12)</f>
        <v>0</v>
      </c>
      <c r="AA12" s="147">
        <f>Z12*E12</f>
        <v>0</v>
      </c>
      <c r="AB12" s="296">
        <f>F12*Z12</f>
        <v>0</v>
      </c>
      <c r="AC12" s="632">
        <v>744</v>
      </c>
      <c r="AD12" s="342">
        <v>2.9</v>
      </c>
      <c r="AE12" s="299">
        <f>10*I12</f>
        <v>0</v>
      </c>
      <c r="AF12" s="633">
        <f>10*J12</f>
        <v>0</v>
      </c>
      <c r="AG12" s="634">
        <f>10*K12</f>
        <v>0</v>
      </c>
      <c r="AH12" s="302">
        <f>10*L12</f>
        <v>0</v>
      </c>
      <c r="AI12" s="303">
        <f>10*M12</f>
        <v>0</v>
      </c>
      <c r="AJ12" s="304">
        <f>10*N12</f>
        <v>0</v>
      </c>
      <c r="AK12" s="305">
        <f>10*O12</f>
        <v>0</v>
      </c>
      <c r="AL12" s="306">
        <f>10*P12</f>
        <v>0</v>
      </c>
      <c r="AM12" s="307">
        <f>10*Q12</f>
        <v>0</v>
      </c>
      <c r="AN12" s="308">
        <f>10*R12</f>
        <v>0</v>
      </c>
      <c r="AO12" s="309">
        <f>10*S12</f>
        <v>0</v>
      </c>
      <c r="AP12" s="310">
        <f>10*T12</f>
        <v>0</v>
      </c>
      <c r="AQ12" s="311">
        <f>10*U12</f>
        <v>0</v>
      </c>
      <c r="AR12" s="312">
        <f>10*V12</f>
        <v>0</v>
      </c>
      <c r="AS12" s="313">
        <f>10*W12</f>
        <v>0</v>
      </c>
      <c r="AT12" s="314">
        <f>10*X12</f>
        <v>0</v>
      </c>
      <c r="AU12" s="315">
        <f>10*Y12</f>
        <v>0</v>
      </c>
      <c r="AV12" s="342">
        <f>AD12*Z12</f>
        <v>0</v>
      </c>
      <c r="AW12" s="210"/>
      <c r="AX12" s="210"/>
      <c r="AY12" s="251"/>
      <c r="AZ12" s="251"/>
      <c r="BA12" s="635"/>
      <c r="BB12" s="251"/>
      <c r="BC12" s="618">
        <f>E12*Z12</f>
        <v>0</v>
      </c>
      <c r="BD12" s="635"/>
      <c r="BE12" s="251"/>
      <c r="BF12" s="92"/>
      <c r="BG12" s="93"/>
    </row>
    <row r="13" ht="68" customHeight="1">
      <c r="A13" t="s" s="631">
        <v>917</v>
      </c>
      <c r="B13" s="149"/>
      <c r="C13" t="s" s="359">
        <v>914</v>
      </c>
      <c r="D13" t="s" s="359">
        <v>60</v>
      </c>
      <c r="E13" s="151">
        <v>10</v>
      </c>
      <c r="F13" s="127">
        <v>16118.4210526316</v>
      </c>
      <c r="G13" s="128">
        <v>17730.2631578948</v>
      </c>
      <c r="H13" s="129">
        <f>G13/0.7</f>
        <v>25328.9473684211</v>
      </c>
      <c r="I13" s="130"/>
      <c r="J13" s="131"/>
      <c r="K13" s="132"/>
      <c r="L13" s="133"/>
      <c r="M13" s="134"/>
      <c r="N13" s="135"/>
      <c r="O13" s="136"/>
      <c r="P13" s="137"/>
      <c r="Q13" s="138"/>
      <c r="R13" s="139"/>
      <c r="S13" s="140"/>
      <c r="T13" s="141"/>
      <c r="U13" s="457"/>
      <c r="V13" s="143"/>
      <c r="W13" s="144"/>
      <c r="X13" s="145"/>
      <c r="Y13" s="146"/>
      <c r="Z13" s="147">
        <f>SUM(I13:Y13)</f>
        <v>0</v>
      </c>
      <c r="AA13" s="147">
        <f>Z13*E13</f>
        <v>0</v>
      </c>
      <c r="AB13" s="296">
        <f>F13*Z13</f>
        <v>0</v>
      </c>
      <c r="AC13" s="632">
        <v>588</v>
      </c>
      <c r="AD13" s="342">
        <v>2.29</v>
      </c>
      <c r="AE13" s="299">
        <f>10*I13</f>
        <v>0</v>
      </c>
      <c r="AF13" s="633">
        <f>10*J13</f>
        <v>0</v>
      </c>
      <c r="AG13" s="634">
        <f>10*K13</f>
        <v>0</v>
      </c>
      <c r="AH13" s="302">
        <f>10*L13</f>
        <v>0</v>
      </c>
      <c r="AI13" s="303">
        <f>10*M13</f>
        <v>0</v>
      </c>
      <c r="AJ13" s="304">
        <f>10*N13</f>
        <v>0</v>
      </c>
      <c r="AK13" s="305">
        <f>10*O13</f>
        <v>0</v>
      </c>
      <c r="AL13" s="306">
        <f>10*P13</f>
        <v>0</v>
      </c>
      <c r="AM13" s="307">
        <f>10*Q13</f>
        <v>0</v>
      </c>
      <c r="AN13" s="308">
        <f>10*R13</f>
        <v>0</v>
      </c>
      <c r="AO13" s="309">
        <f>10*S13</f>
        <v>0</v>
      </c>
      <c r="AP13" s="310">
        <f>10*T13</f>
        <v>0</v>
      </c>
      <c r="AQ13" s="311">
        <f>10*U13</f>
        <v>0</v>
      </c>
      <c r="AR13" s="312">
        <f>10*V13</f>
        <v>0</v>
      </c>
      <c r="AS13" s="313">
        <f>10*W13</f>
        <v>0</v>
      </c>
      <c r="AT13" s="314">
        <f>10*X13</f>
        <v>0</v>
      </c>
      <c r="AU13" s="315">
        <f>10*Y13</f>
        <v>0</v>
      </c>
      <c r="AV13" s="342">
        <f>AD13*Z13</f>
        <v>0</v>
      </c>
      <c r="AW13" s="210"/>
      <c r="AX13" s="210"/>
      <c r="AY13" s="251"/>
      <c r="AZ13" s="251"/>
      <c r="BA13" s="635"/>
      <c r="BB13" s="251"/>
      <c r="BC13" s="618">
        <f>E13*Z13</f>
        <v>0</v>
      </c>
      <c r="BD13" s="635"/>
      <c r="BE13" s="251"/>
      <c r="BF13" s="92"/>
      <c r="BG13" s="93"/>
    </row>
    <row r="14" ht="69" customHeight="1">
      <c r="A14" t="s" s="631">
        <v>918</v>
      </c>
      <c r="B14" s="149"/>
      <c r="C14" t="s" s="359">
        <v>919</v>
      </c>
      <c r="D14" t="s" s="359">
        <v>60</v>
      </c>
      <c r="E14" s="151">
        <v>10</v>
      </c>
      <c r="F14" s="127">
        <v>7291.666666666670</v>
      </c>
      <c r="G14" s="128">
        <v>8020.833333333340</v>
      </c>
      <c r="H14" s="129">
        <f>G14/0.7</f>
        <v>11458.3333333333</v>
      </c>
      <c r="I14" s="130"/>
      <c r="J14" s="131"/>
      <c r="K14" s="132"/>
      <c r="L14" s="133"/>
      <c r="M14" s="134"/>
      <c r="N14" s="135"/>
      <c r="O14" s="136"/>
      <c r="P14" s="137"/>
      <c r="Q14" s="138"/>
      <c r="R14" s="139"/>
      <c r="S14" s="140"/>
      <c r="T14" s="141"/>
      <c r="U14" s="457"/>
      <c r="V14" s="143"/>
      <c r="W14" s="144"/>
      <c r="X14" s="145"/>
      <c r="Y14" s="146"/>
      <c r="Z14" s="147">
        <f>SUM(I14:Y14)</f>
        <v>0</v>
      </c>
      <c r="AA14" s="147">
        <f>Z14*E14</f>
        <v>0</v>
      </c>
      <c r="AB14" s="296">
        <f>F14*Z14</f>
        <v>0</v>
      </c>
      <c r="AC14" s="632">
        <v>228</v>
      </c>
      <c r="AD14" s="342">
        <v>0.87</v>
      </c>
      <c r="AE14" s="299">
        <f>10*I14</f>
        <v>0</v>
      </c>
      <c r="AF14" s="633">
        <f>10*J14</f>
        <v>0</v>
      </c>
      <c r="AG14" s="634">
        <f>10*K14</f>
        <v>0</v>
      </c>
      <c r="AH14" s="302">
        <f>10*L14</f>
        <v>0</v>
      </c>
      <c r="AI14" s="303">
        <f>10*M14</f>
        <v>0</v>
      </c>
      <c r="AJ14" s="304">
        <f>10*N14</f>
        <v>0</v>
      </c>
      <c r="AK14" s="305">
        <f>10*O14</f>
        <v>0</v>
      </c>
      <c r="AL14" s="306">
        <f>10*P14</f>
        <v>0</v>
      </c>
      <c r="AM14" s="307">
        <f>10*Q14</f>
        <v>0</v>
      </c>
      <c r="AN14" s="308">
        <f>10*R14</f>
        <v>0</v>
      </c>
      <c r="AO14" s="309">
        <f>10*S14</f>
        <v>0</v>
      </c>
      <c r="AP14" s="310">
        <f>10*T14</f>
        <v>0</v>
      </c>
      <c r="AQ14" s="311">
        <f>10*U14</f>
        <v>0</v>
      </c>
      <c r="AR14" s="312">
        <f>10*V14</f>
        <v>0</v>
      </c>
      <c r="AS14" s="313">
        <f>10*W14</f>
        <v>0</v>
      </c>
      <c r="AT14" s="314">
        <f>10*X14</f>
        <v>0</v>
      </c>
      <c r="AU14" s="315">
        <f>10*Y14</f>
        <v>0</v>
      </c>
      <c r="AV14" s="342">
        <f>AD14*Z14</f>
        <v>0</v>
      </c>
      <c r="AW14" s="210"/>
      <c r="AX14" s="210"/>
      <c r="AY14" s="251"/>
      <c r="AZ14" s="251"/>
      <c r="BA14" s="635"/>
      <c r="BB14" s="251"/>
      <c r="BC14" s="618">
        <f>E14*Z14</f>
        <v>0</v>
      </c>
      <c r="BD14" s="635"/>
      <c r="BE14" s="251"/>
      <c r="BF14" s="92"/>
      <c r="BG14" s="93"/>
    </row>
    <row r="15" ht="75" customHeight="1">
      <c r="A15" t="s" s="631">
        <v>920</v>
      </c>
      <c r="B15" s="149"/>
      <c r="C15" t="s" s="359">
        <v>921</v>
      </c>
      <c r="D15" t="s" s="359">
        <v>66</v>
      </c>
      <c r="E15" s="151">
        <v>10</v>
      </c>
      <c r="F15" s="127">
        <v>3997.624269005880</v>
      </c>
      <c r="G15" s="128">
        <v>4397.386695906470</v>
      </c>
      <c r="H15" s="129">
        <f>G15/0.7</f>
        <v>6281.9809941521</v>
      </c>
      <c r="I15" s="130"/>
      <c r="J15" s="131"/>
      <c r="K15" s="132"/>
      <c r="L15" s="133"/>
      <c r="M15" s="134"/>
      <c r="N15" s="135"/>
      <c r="O15" s="136"/>
      <c r="P15" s="137"/>
      <c r="Q15" s="138"/>
      <c r="R15" s="139"/>
      <c r="S15" s="140"/>
      <c r="T15" s="141"/>
      <c r="U15" s="457"/>
      <c r="V15" s="143"/>
      <c r="W15" s="144"/>
      <c r="X15" s="145"/>
      <c r="Y15" s="146"/>
      <c r="Z15" s="147">
        <f>SUM(I15:Y15)</f>
        <v>0</v>
      </c>
      <c r="AA15" s="147">
        <f>Z15*E15</f>
        <v>0</v>
      </c>
      <c r="AB15" s="296">
        <f>F15*Z15</f>
        <v>0</v>
      </c>
      <c r="AC15" s="632">
        <v>125</v>
      </c>
      <c r="AD15" s="342">
        <v>0.43</v>
      </c>
      <c r="AE15" s="299">
        <f>10*I15</f>
        <v>0</v>
      </c>
      <c r="AF15" s="633">
        <f>10*J15</f>
        <v>0</v>
      </c>
      <c r="AG15" s="634">
        <f>10*K15</f>
        <v>0</v>
      </c>
      <c r="AH15" s="302">
        <f>10*L15</f>
        <v>0</v>
      </c>
      <c r="AI15" s="303">
        <f>10*M15</f>
        <v>0</v>
      </c>
      <c r="AJ15" s="304">
        <f>10*N15</f>
        <v>0</v>
      </c>
      <c r="AK15" s="305">
        <f>10*O15</f>
        <v>0</v>
      </c>
      <c r="AL15" s="306">
        <f>10*P15</f>
        <v>0</v>
      </c>
      <c r="AM15" s="307">
        <f>10*Q15</f>
        <v>0</v>
      </c>
      <c r="AN15" s="308">
        <f>10*R15</f>
        <v>0</v>
      </c>
      <c r="AO15" s="309">
        <f>10*S15</f>
        <v>0</v>
      </c>
      <c r="AP15" s="310">
        <f>10*T15</f>
        <v>0</v>
      </c>
      <c r="AQ15" s="311">
        <f>10*U15</f>
        <v>0</v>
      </c>
      <c r="AR15" s="312">
        <f>10*V15</f>
        <v>0</v>
      </c>
      <c r="AS15" s="313">
        <f>10*W15</f>
        <v>0</v>
      </c>
      <c r="AT15" s="314">
        <f>10*X15</f>
        <v>0</v>
      </c>
      <c r="AU15" s="315">
        <f>10*Y15</f>
        <v>0</v>
      </c>
      <c r="AV15" s="342">
        <f>AD15*Z15</f>
        <v>0</v>
      </c>
      <c r="AW15" s="210"/>
      <c r="AX15" s="210"/>
      <c r="AY15" s="251"/>
      <c r="AZ15" s="251"/>
      <c r="BA15" s="635"/>
      <c r="BB15" s="251"/>
      <c r="BC15" s="251"/>
      <c r="BD15" s="636">
        <f>E15*Z15</f>
        <v>0</v>
      </c>
      <c r="BE15" s="251"/>
      <c r="BF15" s="92"/>
      <c r="BG15" s="93"/>
    </row>
    <row r="16" ht="84" customHeight="1">
      <c r="A16" t="s" s="631">
        <v>922</v>
      </c>
      <c r="B16" s="149"/>
      <c r="C16" t="s" s="359">
        <v>923</v>
      </c>
      <c r="D16" t="s" s="359">
        <v>66</v>
      </c>
      <c r="E16" s="151">
        <v>10</v>
      </c>
      <c r="F16" s="127">
        <v>3645.833333333330</v>
      </c>
      <c r="G16" s="128">
        <v>4010.416666666660</v>
      </c>
      <c r="H16" s="129">
        <f>G16/0.7</f>
        <v>5729.166666666660</v>
      </c>
      <c r="I16" s="130"/>
      <c r="J16" s="131"/>
      <c r="K16" s="132"/>
      <c r="L16" s="133"/>
      <c r="M16" s="134"/>
      <c r="N16" s="135"/>
      <c r="O16" s="136"/>
      <c r="P16" s="137"/>
      <c r="Q16" s="138"/>
      <c r="R16" s="139"/>
      <c r="S16" s="140"/>
      <c r="T16" s="141"/>
      <c r="U16" s="457"/>
      <c r="V16" s="143"/>
      <c r="W16" s="144"/>
      <c r="X16" s="145"/>
      <c r="Y16" s="146"/>
      <c r="Z16" s="147">
        <f>SUM(I16:Y16)</f>
        <v>0</v>
      </c>
      <c r="AA16" s="147">
        <f>Z16*E16</f>
        <v>0</v>
      </c>
      <c r="AB16" s="296">
        <f>F16*Z16</f>
        <v>0</v>
      </c>
      <c r="AC16" s="632">
        <v>114</v>
      </c>
      <c r="AD16" s="342">
        <v>0.39</v>
      </c>
      <c r="AE16" s="299">
        <f>10*I16</f>
        <v>0</v>
      </c>
      <c r="AF16" s="633">
        <f>10*J16</f>
        <v>0</v>
      </c>
      <c r="AG16" s="634">
        <f>10*K16</f>
        <v>0</v>
      </c>
      <c r="AH16" s="302">
        <f>10*L16</f>
        <v>0</v>
      </c>
      <c r="AI16" s="303">
        <f>10*M16</f>
        <v>0</v>
      </c>
      <c r="AJ16" s="304">
        <f>10*N16</f>
        <v>0</v>
      </c>
      <c r="AK16" s="305">
        <f>10*O16</f>
        <v>0</v>
      </c>
      <c r="AL16" s="306">
        <f>10*P16</f>
        <v>0</v>
      </c>
      <c r="AM16" s="307">
        <f>10*Q16</f>
        <v>0</v>
      </c>
      <c r="AN16" s="308">
        <f>10*R16</f>
        <v>0</v>
      </c>
      <c r="AO16" s="309">
        <f>10*S16</f>
        <v>0</v>
      </c>
      <c r="AP16" s="310">
        <f>10*T16</f>
        <v>0</v>
      </c>
      <c r="AQ16" s="311">
        <f>10*U16</f>
        <v>0</v>
      </c>
      <c r="AR16" s="312">
        <f>10*V16</f>
        <v>0</v>
      </c>
      <c r="AS16" s="313">
        <f>10*W16</f>
        <v>0</v>
      </c>
      <c r="AT16" s="314">
        <f>10*X16</f>
        <v>0</v>
      </c>
      <c r="AU16" s="315">
        <f>10*Y16</f>
        <v>0</v>
      </c>
      <c r="AV16" s="342">
        <f>AD16*Z16</f>
        <v>0</v>
      </c>
      <c r="AW16" s="210"/>
      <c r="AX16" s="210"/>
      <c r="AY16" s="251"/>
      <c r="AZ16" s="251"/>
      <c r="BA16" s="635"/>
      <c r="BB16" s="251"/>
      <c r="BC16" s="251"/>
      <c r="BD16" s="636">
        <f>E16*Z16</f>
        <v>0</v>
      </c>
      <c r="BE16" s="251"/>
      <c r="BF16" s="92"/>
      <c r="BG16" s="93"/>
    </row>
    <row r="17" ht="9" customHeight="1">
      <c r="A17" t="s" s="631">
        <v>924</v>
      </c>
      <c r="B17" s="149"/>
      <c r="C17" s="172"/>
      <c r="D17" s="172"/>
      <c r="E17" s="125"/>
      <c r="F17" s="127">
        <v>0</v>
      </c>
      <c r="G17" s="128">
        <v>0</v>
      </c>
      <c r="H17" s="129">
        <f>G17/0.7</f>
        <v>0</v>
      </c>
      <c r="I17" s="130"/>
      <c r="J17" s="131"/>
      <c r="K17" s="132"/>
      <c r="L17" s="133"/>
      <c r="M17" s="134"/>
      <c r="N17" s="135"/>
      <c r="O17" s="136"/>
      <c r="P17" s="137"/>
      <c r="Q17" s="138"/>
      <c r="R17" s="139"/>
      <c r="S17" s="140"/>
      <c r="T17" s="141"/>
      <c r="U17" s="457"/>
      <c r="V17" s="143"/>
      <c r="W17" s="144"/>
      <c r="X17" s="145"/>
      <c r="Y17" s="146"/>
      <c r="Z17" s="147">
        <f>SUM(I17:Y17)</f>
        <v>0</v>
      </c>
      <c r="AA17" s="147">
        <f>Z17*E17</f>
        <v>0</v>
      </c>
      <c r="AB17" s="296">
        <f>F17*Z17</f>
        <v>0</v>
      </c>
      <c r="AC17" s="632"/>
      <c r="AD17" s="327"/>
      <c r="AE17" s="637"/>
      <c r="AF17" s="638"/>
      <c r="AG17" s="639"/>
      <c r="AH17" s="640"/>
      <c r="AI17" s="641"/>
      <c r="AJ17" s="642"/>
      <c r="AK17" s="643"/>
      <c r="AL17" s="644"/>
      <c r="AM17" s="645"/>
      <c r="AN17" s="646"/>
      <c r="AO17" s="647"/>
      <c r="AP17" s="648"/>
      <c r="AQ17" s="649"/>
      <c r="AR17" s="312">
        <f>10*V17</f>
        <v>0</v>
      </c>
      <c r="AS17" s="650"/>
      <c r="AT17" s="651"/>
      <c r="AU17" s="652"/>
      <c r="AV17" s="327"/>
      <c r="AW17" s="210"/>
      <c r="AX17" s="210"/>
      <c r="AY17" s="251"/>
      <c r="AZ17" s="251"/>
      <c r="BA17" s="635"/>
      <c r="BB17" s="251"/>
      <c r="BC17" s="251"/>
      <c r="BD17" s="635"/>
      <c r="BE17" s="251"/>
      <c r="BF17" s="92"/>
      <c r="BG17" s="93"/>
    </row>
    <row r="18" ht="89" customHeight="1">
      <c r="A18" t="s" s="631">
        <v>925</v>
      </c>
      <c r="B18" s="149"/>
      <c r="C18" t="s" s="359">
        <v>53</v>
      </c>
      <c r="D18" t="s" s="359">
        <v>54</v>
      </c>
      <c r="E18" s="151">
        <v>8</v>
      </c>
      <c r="F18" s="127">
        <v>58717.1052631583</v>
      </c>
      <c r="G18" s="128">
        <v>64588.8157894741</v>
      </c>
      <c r="H18" s="129">
        <f>G18/0.7</f>
        <v>92269.736842105907</v>
      </c>
      <c r="I18" s="130"/>
      <c r="J18" s="131"/>
      <c r="K18" s="132"/>
      <c r="L18" s="133"/>
      <c r="M18" s="134"/>
      <c r="N18" s="135"/>
      <c r="O18" s="136"/>
      <c r="P18" s="137"/>
      <c r="Q18" s="138"/>
      <c r="R18" s="139"/>
      <c r="S18" s="140"/>
      <c r="T18" s="141"/>
      <c r="U18" s="457"/>
      <c r="V18" s="143"/>
      <c r="W18" s="144"/>
      <c r="X18" s="145"/>
      <c r="Y18" s="146"/>
      <c r="Z18" s="147">
        <f>SUM(I18:Y18)</f>
        <v>0</v>
      </c>
      <c r="AA18" s="147">
        <f>Z18*E18</f>
        <v>0</v>
      </c>
      <c r="AB18" s="296">
        <f>F18*Z18</f>
        <v>0</v>
      </c>
      <c r="AC18" s="632">
        <v>2142</v>
      </c>
      <c r="AD18" s="342">
        <v>8.34</v>
      </c>
      <c r="AE18" s="299">
        <f>8*I18</f>
        <v>0</v>
      </c>
      <c r="AF18" s="633">
        <f>8*J18</f>
        <v>0</v>
      </c>
      <c r="AG18" s="634">
        <f>8*K18</f>
        <v>0</v>
      </c>
      <c r="AH18" s="302">
        <f>8*L18</f>
        <v>0</v>
      </c>
      <c r="AI18" s="303">
        <f>8*M18</f>
        <v>0</v>
      </c>
      <c r="AJ18" s="304">
        <f>8*N18</f>
        <v>0</v>
      </c>
      <c r="AK18" s="305">
        <f>8*O18</f>
        <v>0</v>
      </c>
      <c r="AL18" s="306">
        <f>8*P18</f>
        <v>0</v>
      </c>
      <c r="AM18" s="307">
        <f>8*Q18</f>
        <v>0</v>
      </c>
      <c r="AN18" s="308">
        <f>8*R18</f>
        <v>0</v>
      </c>
      <c r="AO18" s="309">
        <f>8*S18</f>
        <v>0</v>
      </c>
      <c r="AP18" s="310">
        <f>8*T18</f>
        <v>0</v>
      </c>
      <c r="AQ18" s="311">
        <f>8*U18</f>
        <v>0</v>
      </c>
      <c r="AR18" s="312">
        <f>8*V18</f>
        <v>0</v>
      </c>
      <c r="AS18" s="313">
        <f>8*W18</f>
        <v>0</v>
      </c>
      <c r="AT18" s="314">
        <f>8*X18</f>
        <v>0</v>
      </c>
      <c r="AU18" s="315">
        <f>8*Y18</f>
        <v>0</v>
      </c>
      <c r="AV18" s="342">
        <f>AD18*Z18</f>
        <v>0</v>
      </c>
      <c r="AW18" s="210"/>
      <c r="AX18" s="210"/>
      <c r="AY18" s="251"/>
      <c r="AZ18" s="251"/>
      <c r="BA18" s="635"/>
      <c r="BB18" s="618">
        <f>E18*Z18</f>
        <v>0</v>
      </c>
      <c r="BC18" s="251"/>
      <c r="BD18" s="635"/>
      <c r="BE18" s="251"/>
      <c r="BF18" s="92"/>
      <c r="BG18" s="93"/>
    </row>
    <row r="19" ht="116" customHeight="1">
      <c r="A19" t="s" s="631">
        <v>926</v>
      </c>
      <c r="B19" s="149"/>
      <c r="C19" t="s" s="359">
        <v>927</v>
      </c>
      <c r="D19" t="s" s="359">
        <v>54</v>
      </c>
      <c r="E19" s="151">
        <v>5</v>
      </c>
      <c r="F19" s="127">
        <v>52330.0438596493</v>
      </c>
      <c r="G19" s="128">
        <v>57563.0482456142</v>
      </c>
      <c r="H19" s="129">
        <f>G19/0.7</f>
        <v>82232.9260651631</v>
      </c>
      <c r="I19" s="130"/>
      <c r="J19" s="131"/>
      <c r="K19" s="132"/>
      <c r="L19" s="133"/>
      <c r="M19" s="134"/>
      <c r="N19" s="135"/>
      <c r="O19" s="136"/>
      <c r="P19" s="137"/>
      <c r="Q19" s="138"/>
      <c r="R19" s="139"/>
      <c r="S19" s="140"/>
      <c r="T19" s="141"/>
      <c r="U19" s="457"/>
      <c r="V19" s="143"/>
      <c r="W19" s="144"/>
      <c r="X19" s="145"/>
      <c r="Y19" s="146"/>
      <c r="Z19" s="147">
        <f>SUM(I19:Y19)</f>
        <v>0</v>
      </c>
      <c r="AA19" s="147">
        <f>Z19*E19</f>
        <v>0</v>
      </c>
      <c r="AB19" s="296">
        <f>F19*Z19</f>
        <v>0</v>
      </c>
      <c r="AC19" s="632">
        <v>1909</v>
      </c>
      <c r="AD19" s="342">
        <v>7.43</v>
      </c>
      <c r="AE19" s="299">
        <f>5*I19</f>
        <v>0</v>
      </c>
      <c r="AF19" s="633">
        <f>5*J19</f>
        <v>0</v>
      </c>
      <c r="AG19" s="634">
        <f>5*K19</f>
        <v>0</v>
      </c>
      <c r="AH19" s="302">
        <f>5*L19</f>
        <v>0</v>
      </c>
      <c r="AI19" s="303">
        <f>5*M19</f>
        <v>0</v>
      </c>
      <c r="AJ19" s="304">
        <f>5*N19</f>
        <v>0</v>
      </c>
      <c r="AK19" s="305">
        <f>5*O19</f>
        <v>0</v>
      </c>
      <c r="AL19" s="306">
        <f>5*P19</f>
        <v>0</v>
      </c>
      <c r="AM19" s="307">
        <f>5*Q19</f>
        <v>0</v>
      </c>
      <c r="AN19" s="308">
        <f>5*R19</f>
        <v>0</v>
      </c>
      <c r="AO19" s="309">
        <f>5*S19</f>
        <v>0</v>
      </c>
      <c r="AP19" s="310">
        <f>5*T19</f>
        <v>0</v>
      </c>
      <c r="AQ19" s="311">
        <f>5*U19</f>
        <v>0</v>
      </c>
      <c r="AR19" s="312">
        <f>5*V19</f>
        <v>0</v>
      </c>
      <c r="AS19" s="313">
        <f>5*W19</f>
        <v>0</v>
      </c>
      <c r="AT19" s="314">
        <f>5*X19</f>
        <v>0</v>
      </c>
      <c r="AU19" s="315">
        <f>5*Y19</f>
        <v>0</v>
      </c>
      <c r="AV19" s="342">
        <f>AD19*Z19</f>
        <v>0</v>
      </c>
      <c r="AW19" s="210"/>
      <c r="AX19" s="210"/>
      <c r="AY19" s="251"/>
      <c r="AZ19" s="251"/>
      <c r="BA19" s="635"/>
      <c r="BB19" s="618">
        <f>E19*Z19</f>
        <v>0</v>
      </c>
      <c r="BC19" s="251"/>
      <c r="BD19" s="635"/>
      <c r="BE19" s="251"/>
      <c r="BF19" s="92"/>
      <c r="BG19" s="93"/>
    </row>
    <row r="20" ht="116" customHeight="1">
      <c r="A20" t="s" s="631">
        <v>928</v>
      </c>
      <c r="B20" s="149"/>
      <c r="C20" t="s" s="359">
        <v>927</v>
      </c>
      <c r="D20" t="s" s="359">
        <v>125</v>
      </c>
      <c r="E20" s="151">
        <v>4</v>
      </c>
      <c r="F20" s="127">
        <v>66831.140350877293</v>
      </c>
      <c r="G20" s="128">
        <v>73514.254385965</v>
      </c>
      <c r="H20" s="129">
        <f>G20/0.7</f>
        <v>105020.363408521</v>
      </c>
      <c r="I20" s="130"/>
      <c r="J20" s="131"/>
      <c r="K20" s="132"/>
      <c r="L20" s="133"/>
      <c r="M20" s="134"/>
      <c r="N20" s="135"/>
      <c r="O20" s="136"/>
      <c r="P20" s="137"/>
      <c r="Q20" s="138"/>
      <c r="R20" s="139"/>
      <c r="S20" s="140"/>
      <c r="T20" s="141"/>
      <c r="U20" s="457"/>
      <c r="V20" s="143"/>
      <c r="W20" s="144"/>
      <c r="X20" s="145"/>
      <c r="Y20" s="146"/>
      <c r="Z20" s="147">
        <f>SUM(I20:Y20)</f>
        <v>0</v>
      </c>
      <c r="AA20" s="147">
        <f>Z20*E20</f>
        <v>0</v>
      </c>
      <c r="AB20" s="296">
        <f>F20*Z20</f>
        <v>0</v>
      </c>
      <c r="AC20" s="632">
        <v>2438</v>
      </c>
      <c r="AD20" s="342">
        <v>9.49</v>
      </c>
      <c r="AE20" s="299">
        <f>4*I20</f>
        <v>0</v>
      </c>
      <c r="AF20" s="633">
        <f>4*J20</f>
        <v>0</v>
      </c>
      <c r="AG20" s="634">
        <f>4*K20</f>
        <v>0</v>
      </c>
      <c r="AH20" s="302">
        <f>4*L20</f>
        <v>0</v>
      </c>
      <c r="AI20" s="303">
        <f>4*M20</f>
        <v>0</v>
      </c>
      <c r="AJ20" s="304">
        <f>4*N20</f>
        <v>0</v>
      </c>
      <c r="AK20" s="305">
        <f>4*O20</f>
        <v>0</v>
      </c>
      <c r="AL20" s="306">
        <f>4*P20</f>
        <v>0</v>
      </c>
      <c r="AM20" s="307">
        <f>4*Q20</f>
        <v>0</v>
      </c>
      <c r="AN20" s="308">
        <f>4*R20</f>
        <v>0</v>
      </c>
      <c r="AO20" s="309">
        <f>4*S20</f>
        <v>0</v>
      </c>
      <c r="AP20" s="310">
        <f>4*T20</f>
        <v>0</v>
      </c>
      <c r="AQ20" s="311">
        <f>4*U20</f>
        <v>0</v>
      </c>
      <c r="AR20" s="312">
        <f>4*V20</f>
        <v>0</v>
      </c>
      <c r="AS20" s="313">
        <f>4*W20</f>
        <v>0</v>
      </c>
      <c r="AT20" s="314">
        <f>4*X20</f>
        <v>0</v>
      </c>
      <c r="AU20" s="315">
        <f>4*Y20</f>
        <v>0</v>
      </c>
      <c r="AV20" s="342">
        <f>AD20*Z20</f>
        <v>0</v>
      </c>
      <c r="AW20" s="210"/>
      <c r="AX20" s="210"/>
      <c r="AY20" s="251"/>
      <c r="AZ20" s="251"/>
      <c r="BA20" s="636">
        <f>E20*Z20</f>
        <v>0</v>
      </c>
      <c r="BB20" s="251"/>
      <c r="BC20" s="251"/>
      <c r="BD20" s="635"/>
      <c r="BE20" s="251"/>
      <c r="BF20" s="92"/>
      <c r="BG20" s="93"/>
    </row>
    <row r="21" ht="133" customHeight="1">
      <c r="A21" t="s" s="631">
        <v>929</v>
      </c>
      <c r="B21" s="149"/>
      <c r="C21" t="s" s="359">
        <v>927</v>
      </c>
      <c r="D21" t="s" s="359">
        <v>125</v>
      </c>
      <c r="E21" s="151">
        <v>5</v>
      </c>
      <c r="F21" s="127">
        <v>53070.1754385966</v>
      </c>
      <c r="G21" s="128">
        <v>58377.1929824563</v>
      </c>
      <c r="H21" s="129">
        <f>G21/0.7</f>
        <v>83395.989974937605</v>
      </c>
      <c r="I21" s="130"/>
      <c r="J21" s="131"/>
      <c r="K21" s="132"/>
      <c r="L21" s="133"/>
      <c r="M21" s="134"/>
      <c r="N21" s="135"/>
      <c r="O21" s="136"/>
      <c r="P21" s="137"/>
      <c r="Q21" s="138"/>
      <c r="R21" s="139"/>
      <c r="S21" s="140"/>
      <c r="T21" s="141"/>
      <c r="U21" s="457"/>
      <c r="V21" s="143"/>
      <c r="W21" s="144"/>
      <c r="X21" s="145"/>
      <c r="Y21" s="146"/>
      <c r="Z21" s="147">
        <f>SUM(I21:Y21)</f>
        <v>0</v>
      </c>
      <c r="AA21" s="147">
        <f>Z21*E21</f>
        <v>0</v>
      </c>
      <c r="AB21" s="296">
        <f>F21*Z21</f>
        <v>0</v>
      </c>
      <c r="AC21" s="632">
        <v>1936</v>
      </c>
      <c r="AD21" s="342">
        <v>7.54</v>
      </c>
      <c r="AE21" s="299">
        <f>5*I21</f>
        <v>0</v>
      </c>
      <c r="AF21" s="633">
        <f>5*J21</f>
        <v>0</v>
      </c>
      <c r="AG21" s="634">
        <f>5*K21</f>
        <v>0</v>
      </c>
      <c r="AH21" s="302">
        <f>5*L21</f>
        <v>0</v>
      </c>
      <c r="AI21" s="303">
        <f>5*M21</f>
        <v>0</v>
      </c>
      <c r="AJ21" s="304">
        <f>5*N21</f>
        <v>0</v>
      </c>
      <c r="AK21" s="305">
        <f>5*O21</f>
        <v>0</v>
      </c>
      <c r="AL21" s="306">
        <f>5*P21</f>
        <v>0</v>
      </c>
      <c r="AM21" s="307">
        <f>5*Q21</f>
        <v>0</v>
      </c>
      <c r="AN21" s="308">
        <f>5*R21</f>
        <v>0</v>
      </c>
      <c r="AO21" s="309">
        <f>5*S21</f>
        <v>0</v>
      </c>
      <c r="AP21" s="310">
        <f>5*T21</f>
        <v>0</v>
      </c>
      <c r="AQ21" s="311">
        <f>5*U21</f>
        <v>0</v>
      </c>
      <c r="AR21" s="312">
        <f>5*V21</f>
        <v>0</v>
      </c>
      <c r="AS21" s="313">
        <f>5*W21</f>
        <v>0</v>
      </c>
      <c r="AT21" s="314">
        <f>5*X21</f>
        <v>0</v>
      </c>
      <c r="AU21" s="315">
        <f>5*Y21</f>
        <v>0</v>
      </c>
      <c r="AV21" s="342">
        <f>AD21*Z21</f>
        <v>0</v>
      </c>
      <c r="AW21" s="210"/>
      <c r="AX21" s="210"/>
      <c r="AY21" s="251"/>
      <c r="AZ21" s="251"/>
      <c r="BA21" s="636">
        <f>E21*Z21</f>
        <v>0</v>
      </c>
      <c r="BB21" s="251"/>
      <c r="BC21" s="251"/>
      <c r="BD21" s="635"/>
      <c r="BE21" s="251"/>
      <c r="BF21" s="92"/>
      <c r="BG21" s="93"/>
    </row>
    <row r="22" ht="81" customHeight="1">
      <c r="A22" t="s" s="631">
        <v>930</v>
      </c>
      <c r="B22" s="149"/>
      <c r="C22" t="s" s="359">
        <v>931</v>
      </c>
      <c r="D22" t="s" s="359">
        <v>66</v>
      </c>
      <c r="E22" s="151">
        <v>10</v>
      </c>
      <c r="F22" s="127">
        <v>3645.833333333330</v>
      </c>
      <c r="G22" s="128">
        <v>4010.416666666660</v>
      </c>
      <c r="H22" s="129">
        <f>G22/0.7</f>
        <v>5729.166666666660</v>
      </c>
      <c r="I22" s="130"/>
      <c r="J22" s="131"/>
      <c r="K22" s="132"/>
      <c r="L22" s="133"/>
      <c r="M22" s="134"/>
      <c r="N22" s="135"/>
      <c r="O22" s="136"/>
      <c r="P22" s="137"/>
      <c r="Q22" s="138"/>
      <c r="R22" s="139"/>
      <c r="S22" s="140"/>
      <c r="T22" s="141"/>
      <c r="U22" s="457"/>
      <c r="V22" s="143"/>
      <c r="W22" s="144"/>
      <c r="X22" s="145"/>
      <c r="Y22" s="146"/>
      <c r="Z22" s="147">
        <f>SUM(I22:Y22)</f>
        <v>0</v>
      </c>
      <c r="AA22" s="147">
        <f>Z22*E22</f>
        <v>0</v>
      </c>
      <c r="AB22" s="296">
        <f>F22*Z22</f>
        <v>0</v>
      </c>
      <c r="AC22" s="632">
        <v>114</v>
      </c>
      <c r="AD22" s="342">
        <v>0.21</v>
      </c>
      <c r="AE22" s="299">
        <f>10*I22</f>
        <v>0</v>
      </c>
      <c r="AF22" s="633">
        <f>10*J22</f>
        <v>0</v>
      </c>
      <c r="AG22" s="634">
        <f>10*K22</f>
        <v>0</v>
      </c>
      <c r="AH22" s="302">
        <f>10*L22</f>
        <v>0</v>
      </c>
      <c r="AI22" s="303">
        <f>10*M22</f>
        <v>0</v>
      </c>
      <c r="AJ22" s="304">
        <f>10*N22</f>
        <v>0</v>
      </c>
      <c r="AK22" s="305">
        <f>10*O22</f>
        <v>0</v>
      </c>
      <c r="AL22" s="306">
        <f>10*P22</f>
        <v>0</v>
      </c>
      <c r="AM22" s="307">
        <f>10*Q22</f>
        <v>0</v>
      </c>
      <c r="AN22" s="308">
        <f>10*R22</f>
        <v>0</v>
      </c>
      <c r="AO22" s="309">
        <f>10*S22</f>
        <v>0</v>
      </c>
      <c r="AP22" s="310">
        <f>10*T22</f>
        <v>0</v>
      </c>
      <c r="AQ22" s="311">
        <f>10*U22</f>
        <v>0</v>
      </c>
      <c r="AR22" s="312">
        <f>10*V22</f>
        <v>0</v>
      </c>
      <c r="AS22" s="313">
        <f>10*W22</f>
        <v>0</v>
      </c>
      <c r="AT22" s="314">
        <f>10*X22</f>
        <v>0</v>
      </c>
      <c r="AU22" s="315">
        <f>10*Y22</f>
        <v>0</v>
      </c>
      <c r="AV22" s="342">
        <f>AD22*Z22</f>
        <v>0</v>
      </c>
      <c r="AW22" s="210"/>
      <c r="AX22" s="210"/>
      <c r="AY22" s="251"/>
      <c r="AZ22" s="251"/>
      <c r="BA22" s="635"/>
      <c r="BB22" s="251"/>
      <c r="BC22" s="251"/>
      <c r="BD22" s="636">
        <f>E22*Z22</f>
        <v>0</v>
      </c>
      <c r="BE22" s="251"/>
      <c r="BF22" s="92"/>
      <c r="BG22" s="93"/>
    </row>
    <row r="23" ht="76" customHeight="1">
      <c r="A23" t="s" s="631">
        <v>932</v>
      </c>
      <c r="B23" s="149"/>
      <c r="C23" t="s" s="359">
        <v>931</v>
      </c>
      <c r="D23" t="s" s="359">
        <v>66</v>
      </c>
      <c r="E23" s="151">
        <v>10</v>
      </c>
      <c r="F23" s="127">
        <v>3645.833333333330</v>
      </c>
      <c r="G23" s="128">
        <v>4010.416666666660</v>
      </c>
      <c r="H23" s="129">
        <f>G23/0.7</f>
        <v>5729.166666666660</v>
      </c>
      <c r="I23" s="130"/>
      <c r="J23" s="131"/>
      <c r="K23" s="132"/>
      <c r="L23" s="133"/>
      <c r="M23" s="134"/>
      <c r="N23" s="135"/>
      <c r="O23" s="136"/>
      <c r="P23" s="137"/>
      <c r="Q23" s="138"/>
      <c r="R23" s="139"/>
      <c r="S23" s="140"/>
      <c r="T23" s="141"/>
      <c r="U23" s="457"/>
      <c r="V23" s="143"/>
      <c r="W23" s="144"/>
      <c r="X23" s="145"/>
      <c r="Y23" s="146"/>
      <c r="Z23" s="147">
        <f>SUM(I23:Y23)</f>
        <v>0</v>
      </c>
      <c r="AA23" s="147">
        <f>Z23*E23</f>
        <v>0</v>
      </c>
      <c r="AB23" s="296">
        <f>F23*Z23</f>
        <v>0</v>
      </c>
      <c r="AC23" s="632">
        <v>114</v>
      </c>
      <c r="AD23" s="342">
        <v>0.23</v>
      </c>
      <c r="AE23" s="299">
        <f>10*I23</f>
        <v>0</v>
      </c>
      <c r="AF23" s="633">
        <f>10*J23</f>
        <v>0</v>
      </c>
      <c r="AG23" s="634">
        <f>10*K23</f>
        <v>0</v>
      </c>
      <c r="AH23" s="302">
        <f>10*L23</f>
        <v>0</v>
      </c>
      <c r="AI23" s="303">
        <f>10*M23</f>
        <v>0</v>
      </c>
      <c r="AJ23" s="304">
        <f>10*N23</f>
        <v>0</v>
      </c>
      <c r="AK23" s="305">
        <f>10*O23</f>
        <v>0</v>
      </c>
      <c r="AL23" s="306">
        <f>10*P23</f>
        <v>0</v>
      </c>
      <c r="AM23" s="307">
        <f>10*Q23</f>
        <v>0</v>
      </c>
      <c r="AN23" s="308">
        <f>10*R23</f>
        <v>0</v>
      </c>
      <c r="AO23" s="309">
        <f>10*S23</f>
        <v>0</v>
      </c>
      <c r="AP23" s="310">
        <f>10*T23</f>
        <v>0</v>
      </c>
      <c r="AQ23" s="311">
        <f>10*U23</f>
        <v>0</v>
      </c>
      <c r="AR23" s="312">
        <f>10*V23</f>
        <v>0</v>
      </c>
      <c r="AS23" s="313">
        <f>10*W23</f>
        <v>0</v>
      </c>
      <c r="AT23" s="314">
        <f>10*X23</f>
        <v>0</v>
      </c>
      <c r="AU23" s="315">
        <f>10*Y23</f>
        <v>0</v>
      </c>
      <c r="AV23" s="342">
        <f>AD23*Z23</f>
        <v>0</v>
      </c>
      <c r="AW23" s="210"/>
      <c r="AX23" s="210"/>
      <c r="AY23" s="251"/>
      <c r="AZ23" s="251"/>
      <c r="BA23" s="635"/>
      <c r="BB23" s="251"/>
      <c r="BC23" s="251"/>
      <c r="BD23" s="636">
        <f>E23*Z23</f>
        <v>0</v>
      </c>
      <c r="BE23" s="251"/>
      <c r="BF23" s="92"/>
      <c r="BG23" s="93"/>
    </row>
    <row r="24" ht="91" customHeight="1">
      <c r="A24" t="s" s="631">
        <v>933</v>
      </c>
      <c r="B24" s="149"/>
      <c r="C24" t="s" s="359">
        <v>934</v>
      </c>
      <c r="D24" t="s" s="359">
        <v>60</v>
      </c>
      <c r="E24" s="151">
        <v>8</v>
      </c>
      <c r="F24" s="127">
        <v>17351.9736842104</v>
      </c>
      <c r="G24" s="128">
        <v>19087.1710526314</v>
      </c>
      <c r="H24" s="129">
        <f>G24/0.7</f>
        <v>27267.3872180449</v>
      </c>
      <c r="I24" s="130"/>
      <c r="J24" s="131"/>
      <c r="K24" s="132"/>
      <c r="L24" s="133"/>
      <c r="M24" s="134"/>
      <c r="N24" s="135"/>
      <c r="O24" s="136"/>
      <c r="P24" s="137"/>
      <c r="Q24" s="138"/>
      <c r="R24" s="139"/>
      <c r="S24" s="140"/>
      <c r="T24" s="141"/>
      <c r="U24" s="457"/>
      <c r="V24" s="143"/>
      <c r="W24" s="144"/>
      <c r="X24" s="145"/>
      <c r="Y24" s="146"/>
      <c r="Z24" s="147">
        <f>SUM(I24:Y24)</f>
        <v>0</v>
      </c>
      <c r="AA24" s="147">
        <f>Z24*E24</f>
        <v>0</v>
      </c>
      <c r="AB24" s="296">
        <f>F24*Z24</f>
        <v>0</v>
      </c>
      <c r="AC24" s="632">
        <v>633</v>
      </c>
      <c r="AD24" s="342">
        <v>2.47</v>
      </c>
      <c r="AE24" s="299">
        <f>8*I24</f>
        <v>0</v>
      </c>
      <c r="AF24" s="633">
        <f>8*J24</f>
        <v>0</v>
      </c>
      <c r="AG24" s="634">
        <f>8*K24</f>
        <v>0</v>
      </c>
      <c r="AH24" s="302">
        <f>8*L24</f>
        <v>0</v>
      </c>
      <c r="AI24" s="303">
        <f>8*M24</f>
        <v>0</v>
      </c>
      <c r="AJ24" s="304">
        <f>8*N24</f>
        <v>0</v>
      </c>
      <c r="AK24" s="305">
        <f>8*O24</f>
        <v>0</v>
      </c>
      <c r="AL24" s="306">
        <f>8*P24</f>
        <v>0</v>
      </c>
      <c r="AM24" s="307">
        <f>8*Q24</f>
        <v>0</v>
      </c>
      <c r="AN24" s="308">
        <f>8*R24</f>
        <v>0</v>
      </c>
      <c r="AO24" s="309">
        <f>8*S24</f>
        <v>0</v>
      </c>
      <c r="AP24" s="310">
        <f>8*T24</f>
        <v>0</v>
      </c>
      <c r="AQ24" s="311">
        <f>8*U24</f>
        <v>0</v>
      </c>
      <c r="AR24" s="312">
        <f>8*V24</f>
        <v>0</v>
      </c>
      <c r="AS24" s="313">
        <f>8*W24</f>
        <v>0</v>
      </c>
      <c r="AT24" s="314">
        <f>8*X24</f>
        <v>0</v>
      </c>
      <c r="AU24" s="315">
        <f>8*Y24</f>
        <v>0</v>
      </c>
      <c r="AV24" s="342">
        <f>AD24*Z24</f>
        <v>0</v>
      </c>
      <c r="AW24" s="210"/>
      <c r="AX24" s="210"/>
      <c r="AY24" s="251"/>
      <c r="AZ24" s="251"/>
      <c r="BA24" s="635"/>
      <c r="BB24" s="251"/>
      <c r="BC24" s="618">
        <f>E24*Z24</f>
        <v>0</v>
      </c>
      <c r="BD24" s="635"/>
      <c r="BE24" s="251"/>
      <c r="BF24" s="92"/>
      <c r="BG24" s="93"/>
    </row>
    <row r="25" ht="76" customHeight="1">
      <c r="A25" t="s" s="631">
        <v>935</v>
      </c>
      <c r="B25" s="149"/>
      <c r="C25" t="s" s="359">
        <v>934</v>
      </c>
      <c r="D25" t="s" s="359">
        <v>60</v>
      </c>
      <c r="E25" s="151">
        <v>9</v>
      </c>
      <c r="F25" s="127">
        <v>12198.4649122807</v>
      </c>
      <c r="G25" s="128">
        <v>13418.3114035088</v>
      </c>
      <c r="H25" s="129">
        <f>G25/0.7</f>
        <v>19169.0162907269</v>
      </c>
      <c r="I25" s="130"/>
      <c r="J25" s="131"/>
      <c r="K25" s="132"/>
      <c r="L25" s="133"/>
      <c r="M25" s="134"/>
      <c r="N25" s="135"/>
      <c r="O25" s="136"/>
      <c r="P25" s="137"/>
      <c r="Q25" s="138"/>
      <c r="R25" s="139"/>
      <c r="S25" s="140"/>
      <c r="T25" s="141"/>
      <c r="U25" s="457"/>
      <c r="V25" s="143"/>
      <c r="W25" s="144"/>
      <c r="X25" s="145"/>
      <c r="Y25" s="146"/>
      <c r="Z25" s="147">
        <f>SUM(I25:Y25)</f>
        <v>0</v>
      </c>
      <c r="AA25" s="147">
        <f>Z25*E25</f>
        <v>0</v>
      </c>
      <c r="AB25" s="296">
        <f>F25*Z25</f>
        <v>0</v>
      </c>
      <c r="AC25" s="632">
        <v>445</v>
      </c>
      <c r="AD25" s="342">
        <v>1.72</v>
      </c>
      <c r="AE25" s="299">
        <f>9*I25</f>
        <v>0</v>
      </c>
      <c r="AF25" s="633">
        <f>9*J25</f>
        <v>0</v>
      </c>
      <c r="AG25" s="634">
        <f>9*K25</f>
        <v>0</v>
      </c>
      <c r="AH25" s="302">
        <f>9*L25</f>
        <v>0</v>
      </c>
      <c r="AI25" s="303">
        <f>9*M25</f>
        <v>0</v>
      </c>
      <c r="AJ25" s="304">
        <f>9*N25</f>
        <v>0</v>
      </c>
      <c r="AK25" s="305">
        <f>9*O25</f>
        <v>0</v>
      </c>
      <c r="AL25" s="306">
        <f>9*P25</f>
        <v>0</v>
      </c>
      <c r="AM25" s="307">
        <f>9*Q25</f>
        <v>0</v>
      </c>
      <c r="AN25" s="308">
        <f>9*R25</f>
        <v>0</v>
      </c>
      <c r="AO25" s="309">
        <f>9*S25</f>
        <v>0</v>
      </c>
      <c r="AP25" s="310">
        <f>9*T25</f>
        <v>0</v>
      </c>
      <c r="AQ25" s="311">
        <f>9*U25</f>
        <v>0</v>
      </c>
      <c r="AR25" s="312">
        <f>9*V25</f>
        <v>0</v>
      </c>
      <c r="AS25" s="313">
        <f>9*W25</f>
        <v>0</v>
      </c>
      <c r="AT25" s="314">
        <f>9*X25</f>
        <v>0</v>
      </c>
      <c r="AU25" s="315">
        <f>9*Y25</f>
        <v>0</v>
      </c>
      <c r="AV25" s="342">
        <f>AD25*Z25</f>
        <v>0</v>
      </c>
      <c r="AW25" s="210"/>
      <c r="AX25" s="210"/>
      <c r="AY25" s="251"/>
      <c r="AZ25" s="251"/>
      <c r="BA25" s="635"/>
      <c r="BB25" s="251"/>
      <c r="BC25" s="618">
        <f>E25*Z25</f>
        <v>0</v>
      </c>
      <c r="BD25" s="635"/>
      <c r="BE25" s="251"/>
      <c r="BF25" s="92"/>
      <c r="BG25" s="93"/>
    </row>
    <row r="26" ht="69" customHeight="1">
      <c r="A26" t="s" s="631">
        <v>936</v>
      </c>
      <c r="B26" s="149"/>
      <c r="C26" t="s" s="359">
        <v>934</v>
      </c>
      <c r="D26" t="s" s="359">
        <v>66</v>
      </c>
      <c r="E26" s="151">
        <v>9</v>
      </c>
      <c r="F26" s="127">
        <v>5153.508771929860</v>
      </c>
      <c r="G26" s="128">
        <v>5668.859649122850</v>
      </c>
      <c r="H26" s="129">
        <f>G26/0.7</f>
        <v>8098.370927318360</v>
      </c>
      <c r="I26" s="130"/>
      <c r="J26" s="131"/>
      <c r="K26" s="132"/>
      <c r="L26" s="133"/>
      <c r="M26" s="134"/>
      <c r="N26" s="135"/>
      <c r="O26" s="136"/>
      <c r="P26" s="137"/>
      <c r="Q26" s="138"/>
      <c r="R26" s="139"/>
      <c r="S26" s="140"/>
      <c r="T26" s="141"/>
      <c r="U26" s="457"/>
      <c r="V26" s="143"/>
      <c r="W26" s="144"/>
      <c r="X26" s="145"/>
      <c r="Y26" s="146"/>
      <c r="Z26" s="147">
        <f>SUM(I26:Y26)</f>
        <v>0</v>
      </c>
      <c r="AA26" s="147">
        <f>Z26*E26</f>
        <v>0</v>
      </c>
      <c r="AB26" s="296">
        <f>F26*Z26</f>
        <v>0</v>
      </c>
      <c r="AC26" s="632">
        <v>188</v>
      </c>
      <c r="AD26" s="342">
        <v>0.72</v>
      </c>
      <c r="AE26" s="299">
        <f>9*I26</f>
        <v>0</v>
      </c>
      <c r="AF26" s="633">
        <f>9*J26</f>
        <v>0</v>
      </c>
      <c r="AG26" s="634">
        <f>9*K26</f>
        <v>0</v>
      </c>
      <c r="AH26" s="302">
        <f>9*L26</f>
        <v>0</v>
      </c>
      <c r="AI26" s="303">
        <f>9*M26</f>
        <v>0</v>
      </c>
      <c r="AJ26" s="304">
        <f>9*N26</f>
        <v>0</v>
      </c>
      <c r="AK26" s="305">
        <f>9*O26</f>
        <v>0</v>
      </c>
      <c r="AL26" s="306">
        <f>9*P26</f>
        <v>0</v>
      </c>
      <c r="AM26" s="307">
        <f>9*Q26</f>
        <v>0</v>
      </c>
      <c r="AN26" s="308">
        <f>9*R26</f>
        <v>0</v>
      </c>
      <c r="AO26" s="309">
        <f>9*S26</f>
        <v>0</v>
      </c>
      <c r="AP26" s="310">
        <f>9*T26</f>
        <v>0</v>
      </c>
      <c r="AQ26" s="311">
        <f>9*U26</f>
        <v>0</v>
      </c>
      <c r="AR26" s="312">
        <f>9*V26</f>
        <v>0</v>
      </c>
      <c r="AS26" s="313">
        <f>9*W26</f>
        <v>0</v>
      </c>
      <c r="AT26" s="314">
        <f>9*X26</f>
        <v>0</v>
      </c>
      <c r="AU26" s="315">
        <f>9*Y26</f>
        <v>0</v>
      </c>
      <c r="AV26" s="342">
        <f>AD26*Z26</f>
        <v>0</v>
      </c>
      <c r="AW26" s="210"/>
      <c r="AX26" s="210"/>
      <c r="AY26" s="251"/>
      <c r="AZ26" s="251"/>
      <c r="BA26" s="635"/>
      <c r="BB26" s="251"/>
      <c r="BC26" s="251"/>
      <c r="BD26" s="636">
        <f>E26*Z26</f>
        <v>0</v>
      </c>
      <c r="BE26" s="251"/>
      <c r="BF26" s="92"/>
      <c r="BG26" s="93"/>
    </row>
    <row r="27" ht="113" customHeight="1">
      <c r="A27" t="s" s="631">
        <v>937</v>
      </c>
      <c r="B27" s="149"/>
      <c r="C27" t="s" s="359">
        <v>934</v>
      </c>
      <c r="D27" t="s" s="359">
        <v>60</v>
      </c>
      <c r="E27" s="151">
        <v>13</v>
      </c>
      <c r="F27" s="127">
        <v>35060.307017544</v>
      </c>
      <c r="G27" s="128">
        <v>38566.3377192984</v>
      </c>
      <c r="H27" s="129">
        <f>G27/0.7</f>
        <v>55094.7681704263</v>
      </c>
      <c r="I27" s="130"/>
      <c r="J27" s="131"/>
      <c r="K27" s="132"/>
      <c r="L27" s="133"/>
      <c r="M27" s="134"/>
      <c r="N27" s="135"/>
      <c r="O27" s="136"/>
      <c r="P27" s="137"/>
      <c r="Q27" s="138"/>
      <c r="R27" s="139"/>
      <c r="S27" s="140"/>
      <c r="T27" s="141"/>
      <c r="U27" s="457"/>
      <c r="V27" s="143"/>
      <c r="W27" s="144"/>
      <c r="X27" s="145"/>
      <c r="Y27" s="146"/>
      <c r="Z27" s="147">
        <f>SUM(I27:Y27)</f>
        <v>0</v>
      </c>
      <c r="AA27" s="147">
        <f>Z27*E27</f>
        <v>0</v>
      </c>
      <c r="AB27" s="296">
        <f>F27*Z27</f>
        <v>0</v>
      </c>
      <c r="AC27" s="632">
        <v>1279</v>
      </c>
      <c r="AD27" s="342">
        <v>4.98</v>
      </c>
      <c r="AE27" s="299">
        <f>13*I27</f>
        <v>0</v>
      </c>
      <c r="AF27" s="633">
        <f>13*J27</f>
        <v>0</v>
      </c>
      <c r="AG27" s="634">
        <f>13*K27</f>
        <v>0</v>
      </c>
      <c r="AH27" s="302">
        <f>13*L27</f>
        <v>0</v>
      </c>
      <c r="AI27" s="303">
        <f>13*M27</f>
        <v>0</v>
      </c>
      <c r="AJ27" s="304">
        <f>13*N27</f>
        <v>0</v>
      </c>
      <c r="AK27" s="305">
        <f>13*O27</f>
        <v>0</v>
      </c>
      <c r="AL27" s="306">
        <f>13*P27</f>
        <v>0</v>
      </c>
      <c r="AM27" s="307">
        <f>13*Q27</f>
        <v>0</v>
      </c>
      <c r="AN27" s="308">
        <f>13*R27</f>
        <v>0</v>
      </c>
      <c r="AO27" s="309">
        <f>13*S27</f>
        <v>0</v>
      </c>
      <c r="AP27" s="310">
        <f>13*T27</f>
        <v>0</v>
      </c>
      <c r="AQ27" s="311">
        <f>13*U27</f>
        <v>0</v>
      </c>
      <c r="AR27" s="312">
        <f>13*V27</f>
        <v>0</v>
      </c>
      <c r="AS27" s="313">
        <f>13*W27</f>
        <v>0</v>
      </c>
      <c r="AT27" s="314">
        <f>13*X27</f>
        <v>0</v>
      </c>
      <c r="AU27" s="315">
        <f>13*Y27</f>
        <v>0</v>
      </c>
      <c r="AV27" s="342">
        <f>AD27*Z27</f>
        <v>0</v>
      </c>
      <c r="AW27" s="210"/>
      <c r="AX27" s="210"/>
      <c r="AY27" s="251"/>
      <c r="AZ27" s="251"/>
      <c r="BA27" s="635"/>
      <c r="BB27" s="251"/>
      <c r="BC27" s="618">
        <f>E27*Z27</f>
        <v>0</v>
      </c>
      <c r="BD27" s="635"/>
      <c r="BE27" s="251"/>
      <c r="BF27" s="92"/>
      <c r="BG27" s="93"/>
    </row>
    <row r="28" ht="69" customHeight="1">
      <c r="A28" t="s" s="631">
        <v>938</v>
      </c>
      <c r="B28" s="149"/>
      <c r="C28" t="s" s="359">
        <v>905</v>
      </c>
      <c r="D28" t="s" s="359">
        <v>66</v>
      </c>
      <c r="E28" s="151">
        <v>12</v>
      </c>
      <c r="F28" s="127">
        <v>5965.909090909090</v>
      </c>
      <c r="G28" s="128">
        <v>6562.5</v>
      </c>
      <c r="H28" s="129">
        <f>G28/0.7</f>
        <v>9375</v>
      </c>
      <c r="I28" s="130"/>
      <c r="J28" s="131"/>
      <c r="K28" s="132"/>
      <c r="L28" s="133"/>
      <c r="M28" s="134"/>
      <c r="N28" s="135"/>
      <c r="O28" s="136"/>
      <c r="P28" s="137"/>
      <c r="Q28" s="138"/>
      <c r="R28" s="139"/>
      <c r="S28" s="140"/>
      <c r="T28" s="141"/>
      <c r="U28" s="457"/>
      <c r="V28" s="143"/>
      <c r="W28" s="144"/>
      <c r="X28" s="145"/>
      <c r="Y28" s="146"/>
      <c r="Z28" s="147">
        <f>SUM(I28:Y28)</f>
        <v>0</v>
      </c>
      <c r="AA28" s="147">
        <f>Z28*E28</f>
        <v>0</v>
      </c>
      <c r="AB28" s="296">
        <f>F28*Z28</f>
        <v>0</v>
      </c>
      <c r="AC28" s="632">
        <v>171</v>
      </c>
      <c r="AD28" s="342">
        <v>0.49</v>
      </c>
      <c r="AE28" s="299">
        <f>12*I28</f>
        <v>0</v>
      </c>
      <c r="AF28" s="633">
        <f>12*J28</f>
        <v>0</v>
      </c>
      <c r="AG28" s="634">
        <f>12*K28</f>
        <v>0</v>
      </c>
      <c r="AH28" s="302">
        <f>12*L28</f>
        <v>0</v>
      </c>
      <c r="AI28" s="303">
        <f>12*M28</f>
        <v>0</v>
      </c>
      <c r="AJ28" s="304">
        <f>12*N28</f>
        <v>0</v>
      </c>
      <c r="AK28" s="305">
        <f>12*O28</f>
        <v>0</v>
      </c>
      <c r="AL28" s="306">
        <f>12*P28</f>
        <v>0</v>
      </c>
      <c r="AM28" s="307">
        <f>12*Q28</f>
        <v>0</v>
      </c>
      <c r="AN28" s="308">
        <f>12*R28</f>
        <v>0</v>
      </c>
      <c r="AO28" s="309">
        <f>12*S28</f>
        <v>0</v>
      </c>
      <c r="AP28" s="310">
        <f>12*T28</f>
        <v>0</v>
      </c>
      <c r="AQ28" s="311">
        <f>12*U28</f>
        <v>0</v>
      </c>
      <c r="AR28" s="312">
        <f>12*V28</f>
        <v>0</v>
      </c>
      <c r="AS28" s="313">
        <f>12*W28</f>
        <v>0</v>
      </c>
      <c r="AT28" s="314">
        <f>12*X28</f>
        <v>0</v>
      </c>
      <c r="AU28" s="315">
        <f>12*Y28</f>
        <v>0</v>
      </c>
      <c r="AV28" s="342">
        <f>AD28*Z28</f>
        <v>0</v>
      </c>
      <c r="AW28" s="210"/>
      <c r="AX28" s="210"/>
      <c r="AY28" s="251"/>
      <c r="AZ28" s="251"/>
      <c r="BA28" s="635"/>
      <c r="BB28" s="251"/>
      <c r="BC28" s="251"/>
      <c r="BD28" s="636">
        <f>E28*Z28</f>
        <v>0</v>
      </c>
      <c r="BE28" s="251"/>
      <c r="BF28" s="92"/>
      <c r="BG28" s="93"/>
    </row>
    <row r="29" ht="147" customHeight="1">
      <c r="A29" t="s" s="631">
        <v>939</v>
      </c>
      <c r="B29" s="149"/>
      <c r="C29" t="s" s="359">
        <v>940</v>
      </c>
      <c r="D29" t="s" s="359">
        <v>125</v>
      </c>
      <c r="E29" s="151">
        <v>5</v>
      </c>
      <c r="F29" s="127">
        <v>81387.061403508706</v>
      </c>
      <c r="G29" s="128">
        <v>89525.767543859605</v>
      </c>
      <c r="H29" s="129">
        <f>G29/0.7</f>
        <v>127893.953634085</v>
      </c>
      <c r="I29" s="130"/>
      <c r="J29" s="131"/>
      <c r="K29" s="132"/>
      <c r="L29" s="133"/>
      <c r="M29" s="134"/>
      <c r="N29" s="135"/>
      <c r="O29" s="136"/>
      <c r="P29" s="137"/>
      <c r="Q29" s="138"/>
      <c r="R29" s="139"/>
      <c r="S29" s="140"/>
      <c r="T29" s="141"/>
      <c r="U29" s="457"/>
      <c r="V29" s="143"/>
      <c r="W29" s="144"/>
      <c r="X29" s="145"/>
      <c r="Y29" s="146"/>
      <c r="Z29" s="147">
        <f>SUM(I29:Y29)</f>
        <v>0</v>
      </c>
      <c r="AA29" s="147">
        <f>Z29*E29</f>
        <v>0</v>
      </c>
      <c r="AB29" s="296">
        <f>F29*Z29</f>
        <v>0</v>
      </c>
      <c r="AC29" s="632">
        <v>2969</v>
      </c>
      <c r="AD29" s="342">
        <v>11.56</v>
      </c>
      <c r="AE29" s="299">
        <f>5*I29</f>
        <v>0</v>
      </c>
      <c r="AF29" s="633">
        <f>5*J29</f>
        <v>0</v>
      </c>
      <c r="AG29" s="634">
        <f>5*K29</f>
        <v>0</v>
      </c>
      <c r="AH29" s="302">
        <f>5*L29</f>
        <v>0</v>
      </c>
      <c r="AI29" s="303">
        <f>5*M29</f>
        <v>0</v>
      </c>
      <c r="AJ29" s="304">
        <f>5*N29</f>
        <v>0</v>
      </c>
      <c r="AK29" s="305">
        <f>5*O29</f>
        <v>0</v>
      </c>
      <c r="AL29" s="306">
        <f>5*P29</f>
        <v>0</v>
      </c>
      <c r="AM29" s="307">
        <f>5*Q29</f>
        <v>0</v>
      </c>
      <c r="AN29" s="308">
        <f>5*R29</f>
        <v>0</v>
      </c>
      <c r="AO29" s="309">
        <f>5*S29</f>
        <v>0</v>
      </c>
      <c r="AP29" s="310">
        <f>5*T29</f>
        <v>0</v>
      </c>
      <c r="AQ29" s="311">
        <f>5*U29</f>
        <v>0</v>
      </c>
      <c r="AR29" s="312">
        <f>5*V29</f>
        <v>0</v>
      </c>
      <c r="AS29" s="313">
        <f>5*W29</f>
        <v>0</v>
      </c>
      <c r="AT29" s="314">
        <f>5*X29</f>
        <v>0</v>
      </c>
      <c r="AU29" s="315">
        <f>5*Y29</f>
        <v>0</v>
      </c>
      <c r="AV29" s="342">
        <f>AD29*Z29</f>
        <v>0</v>
      </c>
      <c r="AW29" s="210"/>
      <c r="AX29" s="210"/>
      <c r="AY29" s="251"/>
      <c r="AZ29" s="251"/>
      <c r="BA29" s="636">
        <f>E29*Z29</f>
        <v>0</v>
      </c>
      <c r="BB29" s="251"/>
      <c r="BC29" s="251"/>
      <c r="BD29" s="635"/>
      <c r="BE29" s="251"/>
      <c r="BF29" s="92"/>
      <c r="BG29" s="93"/>
    </row>
    <row r="30" ht="97" customHeight="1">
      <c r="A30" t="s" s="631">
        <v>941</v>
      </c>
      <c r="B30" s="149"/>
      <c r="C30" t="s" s="359">
        <v>942</v>
      </c>
      <c r="D30" t="s" s="359">
        <v>60</v>
      </c>
      <c r="E30" s="151">
        <v>10</v>
      </c>
      <c r="F30" s="127">
        <v>26589.9122807017</v>
      </c>
      <c r="G30" s="128">
        <v>29248.9035087719</v>
      </c>
      <c r="H30" s="129">
        <f>G30/0.7</f>
        <v>41784.1478696741</v>
      </c>
      <c r="I30" s="130"/>
      <c r="J30" s="131"/>
      <c r="K30" s="132"/>
      <c r="L30" s="133"/>
      <c r="M30" s="134"/>
      <c r="N30" s="135"/>
      <c r="O30" s="136"/>
      <c r="P30" s="137"/>
      <c r="Q30" s="138"/>
      <c r="R30" s="139"/>
      <c r="S30" s="140"/>
      <c r="T30" s="141"/>
      <c r="U30" s="457"/>
      <c r="V30" s="143"/>
      <c r="W30" s="144"/>
      <c r="X30" s="145"/>
      <c r="Y30" s="146"/>
      <c r="Z30" s="147">
        <f>SUM(I30:Y30)</f>
        <v>0</v>
      </c>
      <c r="AA30" s="147">
        <f>Z30*E30</f>
        <v>0</v>
      </c>
      <c r="AB30" s="296">
        <f>F30*Z30</f>
        <v>0</v>
      </c>
      <c r="AC30" s="632">
        <v>970</v>
      </c>
      <c r="AD30" s="342">
        <v>3.76</v>
      </c>
      <c r="AE30" s="299">
        <f>10*I30</f>
        <v>0</v>
      </c>
      <c r="AF30" s="633">
        <f>10*J30</f>
        <v>0</v>
      </c>
      <c r="AG30" s="634">
        <f>10*K30</f>
        <v>0</v>
      </c>
      <c r="AH30" s="302">
        <f>10*L30</f>
        <v>0</v>
      </c>
      <c r="AI30" s="303">
        <f>10*M30</f>
        <v>0</v>
      </c>
      <c r="AJ30" s="304">
        <f>10*N30</f>
        <v>0</v>
      </c>
      <c r="AK30" s="305">
        <f>10*O30</f>
        <v>0</v>
      </c>
      <c r="AL30" s="306">
        <f>10*P30</f>
        <v>0</v>
      </c>
      <c r="AM30" s="307">
        <f>10*Q30</f>
        <v>0</v>
      </c>
      <c r="AN30" s="308">
        <f>10*R30</f>
        <v>0</v>
      </c>
      <c r="AO30" s="309">
        <f>10*S30</f>
        <v>0</v>
      </c>
      <c r="AP30" s="310">
        <f>10*T30</f>
        <v>0</v>
      </c>
      <c r="AQ30" s="311">
        <f>10*U30</f>
        <v>0</v>
      </c>
      <c r="AR30" s="312">
        <f>10*V30</f>
        <v>0</v>
      </c>
      <c r="AS30" s="313">
        <f>10*W30</f>
        <v>0</v>
      </c>
      <c r="AT30" s="314">
        <f>10*X30</f>
        <v>0</v>
      </c>
      <c r="AU30" s="315">
        <f>10*Y30</f>
        <v>0</v>
      </c>
      <c r="AV30" s="342">
        <f>AD30*Z30</f>
        <v>0</v>
      </c>
      <c r="AW30" s="210"/>
      <c r="AX30" s="210"/>
      <c r="AY30" s="251"/>
      <c r="AZ30" s="251"/>
      <c r="BA30" s="635"/>
      <c r="BB30" s="251"/>
      <c r="BC30" s="618">
        <f>E30*Z30</f>
        <v>0</v>
      </c>
      <c r="BD30" s="635"/>
      <c r="BE30" s="251"/>
      <c r="BF30" s="92"/>
      <c r="BG30" s="93"/>
    </row>
    <row r="31" ht="78" customHeight="1">
      <c r="A31" t="s" s="631">
        <v>943</v>
      </c>
      <c r="B31" s="149"/>
      <c r="C31" t="s" s="359">
        <v>942</v>
      </c>
      <c r="D31" t="s" s="359">
        <v>60</v>
      </c>
      <c r="E31" s="151">
        <v>10</v>
      </c>
      <c r="F31" s="127">
        <v>13925.4385964913</v>
      </c>
      <c r="G31" s="128">
        <v>15317.9824561404</v>
      </c>
      <c r="H31" s="129">
        <f>G31/0.7</f>
        <v>21882.8320802006</v>
      </c>
      <c r="I31" s="130"/>
      <c r="J31" s="131"/>
      <c r="K31" s="132"/>
      <c r="L31" s="133"/>
      <c r="M31" s="134"/>
      <c r="N31" s="135"/>
      <c r="O31" s="136"/>
      <c r="P31" s="137"/>
      <c r="Q31" s="138"/>
      <c r="R31" s="139"/>
      <c r="S31" s="140"/>
      <c r="T31" s="141"/>
      <c r="U31" s="457"/>
      <c r="V31" s="143"/>
      <c r="W31" s="144"/>
      <c r="X31" s="145"/>
      <c r="Y31" s="146"/>
      <c r="Z31" s="147">
        <f>SUM(I31:Y31)</f>
        <v>0</v>
      </c>
      <c r="AA31" s="147">
        <f>Z31*E31</f>
        <v>0</v>
      </c>
      <c r="AB31" s="296">
        <f>F31*Z31</f>
        <v>0</v>
      </c>
      <c r="AC31" s="632">
        <v>508</v>
      </c>
      <c r="AD31" s="342">
        <v>1.98</v>
      </c>
      <c r="AE31" s="299">
        <f>10*I31</f>
        <v>0</v>
      </c>
      <c r="AF31" s="633">
        <f>10*J31</f>
        <v>0</v>
      </c>
      <c r="AG31" s="634">
        <f>10*K31</f>
        <v>0</v>
      </c>
      <c r="AH31" s="302">
        <f>10*L31</f>
        <v>0</v>
      </c>
      <c r="AI31" s="303">
        <f>10*M31</f>
        <v>0</v>
      </c>
      <c r="AJ31" s="304">
        <f>10*N31</f>
        <v>0</v>
      </c>
      <c r="AK31" s="305">
        <f>10*O31</f>
        <v>0</v>
      </c>
      <c r="AL31" s="306">
        <f>10*P31</f>
        <v>0</v>
      </c>
      <c r="AM31" s="307">
        <f>10*Q31</f>
        <v>0</v>
      </c>
      <c r="AN31" s="308">
        <f>10*R31</f>
        <v>0</v>
      </c>
      <c r="AO31" s="309">
        <f>10*S31</f>
        <v>0</v>
      </c>
      <c r="AP31" s="310">
        <f>10*T31</f>
        <v>0</v>
      </c>
      <c r="AQ31" s="311">
        <f>10*U31</f>
        <v>0</v>
      </c>
      <c r="AR31" s="312">
        <f>10*V31</f>
        <v>0</v>
      </c>
      <c r="AS31" s="313">
        <f>10*W31</f>
        <v>0</v>
      </c>
      <c r="AT31" s="314">
        <f>10*X31</f>
        <v>0</v>
      </c>
      <c r="AU31" s="315">
        <f>10*Y31</f>
        <v>0</v>
      </c>
      <c r="AV31" s="342">
        <f>AD31*Z31</f>
        <v>0</v>
      </c>
      <c r="AW31" s="210"/>
      <c r="AX31" s="210"/>
      <c r="AY31" s="251"/>
      <c r="AZ31" s="251"/>
      <c r="BA31" s="635"/>
      <c r="BB31" s="251"/>
      <c r="BC31" s="618">
        <f>E31*Z31</f>
        <v>0</v>
      </c>
      <c r="BD31" s="635"/>
      <c r="BE31" s="251"/>
      <c r="BF31" s="92"/>
      <c r="BG31" s="93"/>
    </row>
    <row r="32" ht="67" customHeight="1">
      <c r="A32" t="s" s="631">
        <v>944</v>
      </c>
      <c r="B32" s="149"/>
      <c r="C32" t="s" s="359">
        <v>905</v>
      </c>
      <c r="D32" t="s" s="359">
        <v>66</v>
      </c>
      <c r="E32" s="151">
        <v>8</v>
      </c>
      <c r="F32" s="127">
        <v>7182.017543859660</v>
      </c>
      <c r="G32" s="128">
        <v>7900.219298245630</v>
      </c>
      <c r="H32" s="129">
        <f>G32/0.7</f>
        <v>11286.0275689223</v>
      </c>
      <c r="I32" s="130"/>
      <c r="J32" s="131"/>
      <c r="K32" s="132"/>
      <c r="L32" s="133"/>
      <c r="M32" s="134"/>
      <c r="N32" s="135"/>
      <c r="O32" s="136"/>
      <c r="P32" s="137"/>
      <c r="Q32" s="138"/>
      <c r="R32" s="139"/>
      <c r="S32" s="140"/>
      <c r="T32" s="141"/>
      <c r="U32" s="457"/>
      <c r="V32" s="143"/>
      <c r="W32" s="144"/>
      <c r="X32" s="145"/>
      <c r="Y32" s="146"/>
      <c r="Z32" s="147">
        <f>SUM(I32:Y32)</f>
        <v>0</v>
      </c>
      <c r="AA32" s="147">
        <f>Z32*E32</f>
        <v>0</v>
      </c>
      <c r="AB32" s="296">
        <f>F32*Z32</f>
        <v>0</v>
      </c>
      <c r="AC32" s="632">
        <v>262</v>
      </c>
      <c r="AD32" s="342">
        <v>0.97</v>
      </c>
      <c r="AE32" s="299">
        <f>8*I32</f>
        <v>0</v>
      </c>
      <c r="AF32" s="633">
        <f>8*J32</f>
        <v>0</v>
      </c>
      <c r="AG32" s="634">
        <f>8*K32</f>
        <v>0</v>
      </c>
      <c r="AH32" s="302">
        <f>8*L32</f>
        <v>0</v>
      </c>
      <c r="AI32" s="303">
        <f>8*M32</f>
        <v>0</v>
      </c>
      <c r="AJ32" s="304">
        <f>8*N32</f>
        <v>0</v>
      </c>
      <c r="AK32" s="305">
        <f>8*O32</f>
        <v>0</v>
      </c>
      <c r="AL32" s="306">
        <f>8*P32</f>
        <v>0</v>
      </c>
      <c r="AM32" s="307">
        <f>8*Q32</f>
        <v>0</v>
      </c>
      <c r="AN32" s="308">
        <f>8*R32</f>
        <v>0</v>
      </c>
      <c r="AO32" s="309">
        <f>8*S32</f>
        <v>0</v>
      </c>
      <c r="AP32" s="310">
        <f>8*T32</f>
        <v>0</v>
      </c>
      <c r="AQ32" s="311">
        <f>8*U32</f>
        <v>0</v>
      </c>
      <c r="AR32" s="312">
        <f>8*V32</f>
        <v>0</v>
      </c>
      <c r="AS32" s="313">
        <f>8*W32</f>
        <v>0</v>
      </c>
      <c r="AT32" s="314">
        <f>8*X32</f>
        <v>0</v>
      </c>
      <c r="AU32" s="315">
        <f>8*Y32</f>
        <v>0</v>
      </c>
      <c r="AV32" s="342">
        <f>AD32*Z32</f>
        <v>0</v>
      </c>
      <c r="AW32" s="210"/>
      <c r="AX32" s="210"/>
      <c r="AY32" s="251"/>
      <c r="AZ32" s="251"/>
      <c r="BA32" s="635"/>
      <c r="BB32" s="251"/>
      <c r="BC32" s="251"/>
      <c r="BD32" s="636">
        <f>E32*Z32</f>
        <v>0</v>
      </c>
      <c r="BE32" s="251"/>
      <c r="BF32" s="92"/>
      <c r="BG32" s="93"/>
    </row>
    <row r="33" ht="74" customHeight="1">
      <c r="A33" t="s" s="631">
        <v>945</v>
      </c>
      <c r="B33" s="149"/>
      <c r="C33" t="s" s="359">
        <v>946</v>
      </c>
      <c r="D33" t="s" s="359">
        <v>66</v>
      </c>
      <c r="E33" s="151">
        <v>8</v>
      </c>
      <c r="F33" s="127">
        <v>6250</v>
      </c>
      <c r="G33" s="128">
        <v>6875</v>
      </c>
      <c r="H33" s="129">
        <f>G33/0.7</f>
        <v>9821.428571428571</v>
      </c>
      <c r="I33" s="130"/>
      <c r="J33" s="131"/>
      <c r="K33" s="132"/>
      <c r="L33" s="133"/>
      <c r="M33" s="134"/>
      <c r="N33" s="135"/>
      <c r="O33" s="136"/>
      <c r="P33" s="137"/>
      <c r="Q33" s="138"/>
      <c r="R33" s="139"/>
      <c r="S33" s="140"/>
      <c r="T33" s="141"/>
      <c r="U33" s="457"/>
      <c r="V33" s="143"/>
      <c r="W33" s="144"/>
      <c r="X33" s="145"/>
      <c r="Y33" s="146"/>
      <c r="Z33" s="147">
        <f>SUM(I33:Y33)</f>
        <v>0</v>
      </c>
      <c r="AA33" s="147">
        <f>Z33*E33</f>
        <v>0</v>
      </c>
      <c r="AB33" s="296">
        <f>F33*Z33</f>
        <v>0</v>
      </c>
      <c r="AC33" s="632">
        <v>228</v>
      </c>
      <c r="AD33" s="342">
        <v>0.85</v>
      </c>
      <c r="AE33" s="299">
        <f>8*I33</f>
        <v>0</v>
      </c>
      <c r="AF33" s="633">
        <f>8*J33</f>
        <v>0</v>
      </c>
      <c r="AG33" s="634">
        <f>8*K33</f>
        <v>0</v>
      </c>
      <c r="AH33" s="302">
        <f>8*L33</f>
        <v>0</v>
      </c>
      <c r="AI33" s="303">
        <f>8*M33</f>
        <v>0</v>
      </c>
      <c r="AJ33" s="304">
        <f>8*N33</f>
        <v>0</v>
      </c>
      <c r="AK33" s="305">
        <f>8*O33</f>
        <v>0</v>
      </c>
      <c r="AL33" s="306">
        <f>8*P33</f>
        <v>0</v>
      </c>
      <c r="AM33" s="307">
        <f>8*Q33</f>
        <v>0</v>
      </c>
      <c r="AN33" s="308">
        <f>8*R33</f>
        <v>0</v>
      </c>
      <c r="AO33" s="309">
        <f>8*S33</f>
        <v>0</v>
      </c>
      <c r="AP33" s="310">
        <f>8*T33</f>
        <v>0</v>
      </c>
      <c r="AQ33" s="311">
        <f>8*U33</f>
        <v>0</v>
      </c>
      <c r="AR33" s="312">
        <f>8*V33</f>
        <v>0</v>
      </c>
      <c r="AS33" s="313">
        <f>8*W33</f>
        <v>0</v>
      </c>
      <c r="AT33" s="314">
        <f>8*X33</f>
        <v>0</v>
      </c>
      <c r="AU33" s="315">
        <f>8*Y33</f>
        <v>0</v>
      </c>
      <c r="AV33" s="342">
        <f>AD33*Z33</f>
        <v>0</v>
      </c>
      <c r="AW33" s="210"/>
      <c r="AX33" s="210"/>
      <c r="AY33" s="251"/>
      <c r="AZ33" s="251"/>
      <c r="BA33" s="635"/>
      <c r="BB33" s="251"/>
      <c r="BC33" s="251"/>
      <c r="BD33" s="636">
        <f>E33*Z33</f>
        <v>0</v>
      </c>
      <c r="BE33" s="251"/>
      <c r="BF33" s="92"/>
      <c r="BG33" s="93"/>
    </row>
    <row r="34" ht="69" customHeight="1">
      <c r="A34" t="s" s="631">
        <v>947</v>
      </c>
      <c r="B34" s="149"/>
      <c r="C34" t="s" s="359">
        <v>903</v>
      </c>
      <c r="D34" t="s" s="359">
        <v>66</v>
      </c>
      <c r="E34" s="151">
        <v>8</v>
      </c>
      <c r="F34" s="127">
        <v>4381.396198830420</v>
      </c>
      <c r="G34" s="128">
        <v>4819.535818713460</v>
      </c>
      <c r="H34" s="129">
        <f>G34/0.7</f>
        <v>6885.051169590660</v>
      </c>
      <c r="I34" s="130"/>
      <c r="J34" s="131"/>
      <c r="K34" s="132"/>
      <c r="L34" s="133"/>
      <c r="M34" s="134"/>
      <c r="N34" s="135"/>
      <c r="O34" s="136"/>
      <c r="P34" s="137"/>
      <c r="Q34" s="138"/>
      <c r="R34" s="139"/>
      <c r="S34" s="140"/>
      <c r="T34" s="141"/>
      <c r="U34" s="457"/>
      <c r="V34" s="143"/>
      <c r="W34" s="144"/>
      <c r="X34" s="145"/>
      <c r="Y34" s="146"/>
      <c r="Z34" s="147">
        <f>SUM(I34:Y34)</f>
        <v>0</v>
      </c>
      <c r="AA34" s="147">
        <f>Z34*E34</f>
        <v>0</v>
      </c>
      <c r="AB34" s="296">
        <f>F34*Z34</f>
        <v>0</v>
      </c>
      <c r="AC34" s="632">
        <v>137</v>
      </c>
      <c r="AD34" s="342">
        <v>0.4</v>
      </c>
      <c r="AE34" s="299">
        <f>8*I34</f>
        <v>0</v>
      </c>
      <c r="AF34" s="633">
        <f>8*J34</f>
        <v>0</v>
      </c>
      <c r="AG34" s="634">
        <f>8*K34</f>
        <v>0</v>
      </c>
      <c r="AH34" s="302">
        <f>8*L34</f>
        <v>0</v>
      </c>
      <c r="AI34" s="303">
        <f>8*M34</f>
        <v>0</v>
      </c>
      <c r="AJ34" s="304">
        <f>8*N34</f>
        <v>0</v>
      </c>
      <c r="AK34" s="305">
        <f>8*O34</f>
        <v>0</v>
      </c>
      <c r="AL34" s="306">
        <f>8*P34</f>
        <v>0</v>
      </c>
      <c r="AM34" s="307">
        <f>8*Q34</f>
        <v>0</v>
      </c>
      <c r="AN34" s="308">
        <f>8*R34</f>
        <v>0</v>
      </c>
      <c r="AO34" s="309">
        <f>8*S34</f>
        <v>0</v>
      </c>
      <c r="AP34" s="310">
        <f>8*T34</f>
        <v>0</v>
      </c>
      <c r="AQ34" s="311">
        <f>8*U34</f>
        <v>0</v>
      </c>
      <c r="AR34" s="312">
        <f>8*V34</f>
        <v>0</v>
      </c>
      <c r="AS34" s="313">
        <f>8*W34</f>
        <v>0</v>
      </c>
      <c r="AT34" s="314">
        <f>8*X34</f>
        <v>0</v>
      </c>
      <c r="AU34" s="315">
        <f>8*Y34</f>
        <v>0</v>
      </c>
      <c r="AV34" s="342">
        <f>AD34*Z34</f>
        <v>0</v>
      </c>
      <c r="AW34" s="210"/>
      <c r="AX34" s="210"/>
      <c r="AY34" s="251"/>
      <c r="AZ34" s="251"/>
      <c r="BA34" s="635"/>
      <c r="BB34" s="251"/>
      <c r="BC34" s="251"/>
      <c r="BD34" s="636">
        <f>E34*Z34</f>
        <v>0</v>
      </c>
      <c r="BE34" s="251"/>
      <c r="BF34" s="92"/>
      <c r="BG34" s="93"/>
    </row>
    <row r="35" ht="77" customHeight="1">
      <c r="A35" t="s" s="631">
        <v>948</v>
      </c>
      <c r="B35" s="149"/>
      <c r="C35" t="s" s="359">
        <v>940</v>
      </c>
      <c r="D35" t="s" s="359">
        <v>66</v>
      </c>
      <c r="E35" s="151">
        <v>8</v>
      </c>
      <c r="F35" s="127">
        <v>5468.75</v>
      </c>
      <c r="G35" s="128">
        <v>6015.625</v>
      </c>
      <c r="H35" s="129">
        <f>G35/0.7</f>
        <v>8593.75</v>
      </c>
      <c r="I35" s="130"/>
      <c r="J35" s="131"/>
      <c r="K35" s="132"/>
      <c r="L35" s="133"/>
      <c r="M35" s="134"/>
      <c r="N35" s="135"/>
      <c r="O35" s="136"/>
      <c r="P35" s="137"/>
      <c r="Q35" s="138"/>
      <c r="R35" s="139"/>
      <c r="S35" s="140"/>
      <c r="T35" s="141"/>
      <c r="U35" s="457"/>
      <c r="V35" s="143"/>
      <c r="W35" s="144"/>
      <c r="X35" s="145"/>
      <c r="Y35" s="146"/>
      <c r="Z35" s="147">
        <f>SUM(I35:Y35)</f>
        <v>0</v>
      </c>
      <c r="AA35" s="147">
        <f>Z35*E35</f>
        <v>0</v>
      </c>
      <c r="AB35" s="296">
        <f>F35*Z35</f>
        <v>0</v>
      </c>
      <c r="AC35" s="632">
        <v>171</v>
      </c>
      <c r="AD35" s="342">
        <v>0.66</v>
      </c>
      <c r="AE35" s="299">
        <f>8*I35</f>
        <v>0</v>
      </c>
      <c r="AF35" s="633">
        <f>8*J35</f>
        <v>0</v>
      </c>
      <c r="AG35" s="634">
        <f>8*K35</f>
        <v>0</v>
      </c>
      <c r="AH35" s="302">
        <f>8*L35</f>
        <v>0</v>
      </c>
      <c r="AI35" s="303">
        <f>8*M35</f>
        <v>0</v>
      </c>
      <c r="AJ35" s="304">
        <f>8*N35</f>
        <v>0</v>
      </c>
      <c r="AK35" s="305">
        <f>8*O35</f>
        <v>0</v>
      </c>
      <c r="AL35" s="306">
        <f>8*P35</f>
        <v>0</v>
      </c>
      <c r="AM35" s="307">
        <f>8*Q35</f>
        <v>0</v>
      </c>
      <c r="AN35" s="308">
        <f>8*R35</f>
        <v>0</v>
      </c>
      <c r="AO35" s="309">
        <f>8*S35</f>
        <v>0</v>
      </c>
      <c r="AP35" s="310">
        <f>8*T35</f>
        <v>0</v>
      </c>
      <c r="AQ35" s="311">
        <f>8*U35</f>
        <v>0</v>
      </c>
      <c r="AR35" s="312">
        <f>8*V35</f>
        <v>0</v>
      </c>
      <c r="AS35" s="313">
        <f>8*W35</f>
        <v>0</v>
      </c>
      <c r="AT35" s="314">
        <f>8*X35</f>
        <v>0</v>
      </c>
      <c r="AU35" s="315">
        <f>8*Y35</f>
        <v>0</v>
      </c>
      <c r="AV35" s="342">
        <f>AD35*Z35</f>
        <v>0</v>
      </c>
      <c r="AW35" s="210"/>
      <c r="AX35" s="210"/>
      <c r="AY35" s="251"/>
      <c r="AZ35" s="251"/>
      <c r="BA35" s="635"/>
      <c r="BB35" s="251"/>
      <c r="BC35" s="251"/>
      <c r="BD35" s="636">
        <f>E35*Z35</f>
        <v>0</v>
      </c>
      <c r="BE35" s="251"/>
      <c r="BF35" s="92"/>
      <c r="BG35" s="93"/>
    </row>
    <row r="36" ht="80" customHeight="1">
      <c r="A36" t="s" s="631">
        <v>949</v>
      </c>
      <c r="B36" s="149"/>
      <c r="C36" t="s" s="359">
        <v>903</v>
      </c>
      <c r="D36" t="s" s="359">
        <v>66</v>
      </c>
      <c r="E36" s="151">
        <v>8</v>
      </c>
      <c r="F36" s="127">
        <v>3645.833333333330</v>
      </c>
      <c r="G36" s="128">
        <v>4010.416666666660</v>
      </c>
      <c r="H36" s="129">
        <f>G36/0.7</f>
        <v>5729.166666666660</v>
      </c>
      <c r="I36" s="130"/>
      <c r="J36" s="131"/>
      <c r="K36" s="132"/>
      <c r="L36" s="133"/>
      <c r="M36" s="134"/>
      <c r="N36" s="135"/>
      <c r="O36" s="136"/>
      <c r="P36" s="137"/>
      <c r="Q36" s="138"/>
      <c r="R36" s="139"/>
      <c r="S36" s="140"/>
      <c r="T36" s="141"/>
      <c r="U36" s="457"/>
      <c r="V36" s="143"/>
      <c r="W36" s="144"/>
      <c r="X36" s="145"/>
      <c r="Y36" s="146"/>
      <c r="Z36" s="147">
        <f>SUM(I36:Y36)</f>
        <v>0</v>
      </c>
      <c r="AA36" s="147">
        <f>Z36*E36</f>
        <v>0</v>
      </c>
      <c r="AB36" s="296">
        <f>F36*Z36</f>
        <v>0</v>
      </c>
      <c r="AC36" s="632">
        <v>114</v>
      </c>
      <c r="AD36" s="342">
        <v>0.39</v>
      </c>
      <c r="AE36" s="299">
        <f>8*I36</f>
        <v>0</v>
      </c>
      <c r="AF36" s="633">
        <f>8*J36</f>
        <v>0</v>
      </c>
      <c r="AG36" s="634">
        <f>8*K36</f>
        <v>0</v>
      </c>
      <c r="AH36" s="302">
        <f>8*L36</f>
        <v>0</v>
      </c>
      <c r="AI36" s="303">
        <f>8*M36</f>
        <v>0</v>
      </c>
      <c r="AJ36" s="304">
        <f>8*N36</f>
        <v>0</v>
      </c>
      <c r="AK36" s="305">
        <f>8*O36</f>
        <v>0</v>
      </c>
      <c r="AL36" s="306">
        <f>8*P36</f>
        <v>0</v>
      </c>
      <c r="AM36" s="307">
        <f>8*Q36</f>
        <v>0</v>
      </c>
      <c r="AN36" s="308">
        <f>8*R36</f>
        <v>0</v>
      </c>
      <c r="AO36" s="309">
        <f>8*S36</f>
        <v>0</v>
      </c>
      <c r="AP36" s="310">
        <f>8*T36</f>
        <v>0</v>
      </c>
      <c r="AQ36" s="311">
        <f>8*U36</f>
        <v>0</v>
      </c>
      <c r="AR36" s="312">
        <f>8*V36</f>
        <v>0</v>
      </c>
      <c r="AS36" s="313">
        <f>8*W36</f>
        <v>0</v>
      </c>
      <c r="AT36" s="314">
        <f>8*X36</f>
        <v>0</v>
      </c>
      <c r="AU36" s="315">
        <f>8*Y36</f>
        <v>0</v>
      </c>
      <c r="AV36" s="342">
        <f>AD36*Z36</f>
        <v>0</v>
      </c>
      <c r="AW36" s="210"/>
      <c r="AX36" s="210"/>
      <c r="AY36" s="251"/>
      <c r="AZ36" s="251"/>
      <c r="BA36" s="635"/>
      <c r="BB36" s="251"/>
      <c r="BC36" s="251"/>
      <c r="BD36" s="636">
        <f>E36*Z36</f>
        <v>0</v>
      </c>
      <c r="BE36" s="251"/>
      <c r="BF36" s="92"/>
      <c r="BG36" s="93"/>
    </row>
    <row r="37" ht="106" customHeight="1">
      <c r="A37" t="s" s="631">
        <v>950</v>
      </c>
      <c r="B37" s="149"/>
      <c r="C37" t="s" s="359">
        <v>951</v>
      </c>
      <c r="D37" t="s" s="359">
        <v>60</v>
      </c>
      <c r="E37" s="151">
        <v>3</v>
      </c>
      <c r="F37" s="127">
        <v>15323.4649122807</v>
      </c>
      <c r="G37" s="128">
        <v>16855.8114035088</v>
      </c>
      <c r="H37" s="129">
        <f>G37/0.7</f>
        <v>24079.7305764411</v>
      </c>
      <c r="I37" s="130"/>
      <c r="J37" s="131"/>
      <c r="K37" s="132"/>
      <c r="L37" s="133"/>
      <c r="M37" s="134"/>
      <c r="N37" s="135"/>
      <c r="O37" s="136"/>
      <c r="P37" s="137"/>
      <c r="Q37" s="138"/>
      <c r="R37" s="139"/>
      <c r="S37" s="140"/>
      <c r="T37" s="141"/>
      <c r="U37" s="457"/>
      <c r="V37" s="143"/>
      <c r="W37" s="144"/>
      <c r="X37" s="145"/>
      <c r="Y37" s="146"/>
      <c r="Z37" s="147">
        <f>SUM(I37:Y37)</f>
        <v>0</v>
      </c>
      <c r="AA37" s="147">
        <f>Z37*E37</f>
        <v>0</v>
      </c>
      <c r="AB37" s="296">
        <f>F37*Z37</f>
        <v>0</v>
      </c>
      <c r="AC37" s="632">
        <v>559</v>
      </c>
      <c r="AD37" s="342">
        <v>2.18</v>
      </c>
      <c r="AE37" s="299">
        <f>3*I37</f>
        <v>0</v>
      </c>
      <c r="AF37" s="633">
        <f>3*J37</f>
        <v>0</v>
      </c>
      <c r="AG37" s="634">
        <f>3*K37</f>
        <v>0</v>
      </c>
      <c r="AH37" s="302">
        <f>3*L37</f>
        <v>0</v>
      </c>
      <c r="AI37" s="303">
        <f>3*M37</f>
        <v>0</v>
      </c>
      <c r="AJ37" s="304">
        <f>3*N37</f>
        <v>0</v>
      </c>
      <c r="AK37" s="305">
        <f>3*O37</f>
        <v>0</v>
      </c>
      <c r="AL37" s="306">
        <f>3*P37</f>
        <v>0</v>
      </c>
      <c r="AM37" s="307">
        <f>3*Q37</f>
        <v>0</v>
      </c>
      <c r="AN37" s="308">
        <f>3*R37</f>
        <v>0</v>
      </c>
      <c r="AO37" s="309">
        <f>3*S37</f>
        <v>0</v>
      </c>
      <c r="AP37" s="310">
        <f>3*T37</f>
        <v>0</v>
      </c>
      <c r="AQ37" s="311">
        <f>3*U37</f>
        <v>0</v>
      </c>
      <c r="AR37" s="312">
        <f>3*V37</f>
        <v>0</v>
      </c>
      <c r="AS37" s="313">
        <f>3*W37</f>
        <v>0</v>
      </c>
      <c r="AT37" s="314">
        <f>3*X37</f>
        <v>0</v>
      </c>
      <c r="AU37" s="315">
        <f>3*Y37</f>
        <v>0</v>
      </c>
      <c r="AV37" s="342">
        <f>AD37*Z37</f>
        <v>0</v>
      </c>
      <c r="AW37" s="210"/>
      <c r="AX37" s="210"/>
      <c r="AY37" s="251"/>
      <c r="AZ37" s="251"/>
      <c r="BA37" s="635"/>
      <c r="BB37" s="251"/>
      <c r="BC37" s="618">
        <f>E37*Z37</f>
        <v>0</v>
      </c>
      <c r="BD37" s="635"/>
      <c r="BE37" s="251"/>
      <c r="BF37" s="92"/>
      <c r="BG37" s="93"/>
    </row>
    <row r="38" ht="73" customHeight="1">
      <c r="A38" t="s" s="631">
        <v>952</v>
      </c>
      <c r="B38" s="149"/>
      <c r="C38" t="s" s="359">
        <v>951</v>
      </c>
      <c r="D38" t="s" s="359">
        <v>60</v>
      </c>
      <c r="E38" s="151">
        <v>4</v>
      </c>
      <c r="F38" s="127">
        <v>5820.540935672550</v>
      </c>
      <c r="G38" s="128">
        <v>6402.595029239810</v>
      </c>
      <c r="H38" s="129">
        <f>G38/0.7</f>
        <v>9146.564327485439</v>
      </c>
      <c r="I38" s="130"/>
      <c r="J38" s="131"/>
      <c r="K38" s="132"/>
      <c r="L38" s="133"/>
      <c r="M38" s="134"/>
      <c r="N38" s="135"/>
      <c r="O38" s="136"/>
      <c r="P38" s="137"/>
      <c r="Q38" s="138"/>
      <c r="R38" s="139"/>
      <c r="S38" s="140"/>
      <c r="T38" s="141"/>
      <c r="U38" s="457"/>
      <c r="V38" s="143"/>
      <c r="W38" s="144"/>
      <c r="X38" s="145"/>
      <c r="Y38" s="146"/>
      <c r="Z38" s="147">
        <f>SUM(I38:Y38)</f>
        <v>0</v>
      </c>
      <c r="AA38" s="147">
        <f>Z38*E38</f>
        <v>0</v>
      </c>
      <c r="AB38" s="296">
        <f>F38*Z38</f>
        <v>0</v>
      </c>
      <c r="AC38" s="632">
        <v>182</v>
      </c>
      <c r="AD38" s="342">
        <v>0.71</v>
      </c>
      <c r="AE38" s="299">
        <f>4*I38</f>
        <v>0</v>
      </c>
      <c r="AF38" s="633">
        <f>4*J38</f>
        <v>0</v>
      </c>
      <c r="AG38" s="634">
        <f>4*K38</f>
        <v>0</v>
      </c>
      <c r="AH38" s="302">
        <f>4*L38</f>
        <v>0</v>
      </c>
      <c r="AI38" s="303">
        <f>4*M38</f>
        <v>0</v>
      </c>
      <c r="AJ38" s="304">
        <f>4*N38</f>
        <v>0</v>
      </c>
      <c r="AK38" s="305">
        <f>4*O38</f>
        <v>0</v>
      </c>
      <c r="AL38" s="306">
        <f>4*P38</f>
        <v>0</v>
      </c>
      <c r="AM38" s="307">
        <f>4*Q38</f>
        <v>0</v>
      </c>
      <c r="AN38" s="308">
        <f>4*R38</f>
        <v>0</v>
      </c>
      <c r="AO38" s="309">
        <f>4*S38</f>
        <v>0</v>
      </c>
      <c r="AP38" s="310">
        <f>4*T38</f>
        <v>0</v>
      </c>
      <c r="AQ38" s="311">
        <f>4*U38</f>
        <v>0</v>
      </c>
      <c r="AR38" s="312">
        <f>4*V38</f>
        <v>0</v>
      </c>
      <c r="AS38" s="313">
        <f>4*W38</f>
        <v>0</v>
      </c>
      <c r="AT38" s="314">
        <f>4*X38</f>
        <v>0</v>
      </c>
      <c r="AU38" s="315">
        <f>4*Y38</f>
        <v>0</v>
      </c>
      <c r="AV38" s="342">
        <f>AD38*Z38</f>
        <v>0</v>
      </c>
      <c r="AW38" s="210"/>
      <c r="AX38" s="210"/>
      <c r="AY38" s="251"/>
      <c r="AZ38" s="251"/>
      <c r="BA38" s="635"/>
      <c r="BB38" s="251"/>
      <c r="BC38" s="618">
        <f>E38*Z38</f>
        <v>0</v>
      </c>
      <c r="BD38" s="635"/>
      <c r="BE38" s="251"/>
      <c r="BF38" s="92"/>
      <c r="BG38" s="93"/>
    </row>
    <row r="39" ht="142" customHeight="1">
      <c r="A39" t="s" s="653">
        <v>953</v>
      </c>
      <c r="B39" s="149"/>
      <c r="C39" t="s" s="359">
        <v>954</v>
      </c>
      <c r="D39" t="s" s="359">
        <v>54</v>
      </c>
      <c r="E39" s="151">
        <v>10</v>
      </c>
      <c r="F39" s="127">
        <v>79194.0789473686</v>
      </c>
      <c r="G39" s="128">
        <v>87113.4868421055</v>
      </c>
      <c r="H39" s="129">
        <f>G39/0.7</f>
        <v>124447.838345865</v>
      </c>
      <c r="I39" s="130"/>
      <c r="J39" s="131"/>
      <c r="K39" s="132"/>
      <c r="L39" s="133"/>
      <c r="M39" s="134"/>
      <c r="N39" s="135"/>
      <c r="O39" s="136"/>
      <c r="P39" s="137"/>
      <c r="Q39" s="138"/>
      <c r="R39" s="139"/>
      <c r="S39" s="140"/>
      <c r="T39" s="141"/>
      <c r="U39" s="457"/>
      <c r="V39" s="143"/>
      <c r="W39" s="144"/>
      <c r="X39" s="145"/>
      <c r="Y39" s="146"/>
      <c r="Z39" s="147">
        <f>SUM(I39:Y39)</f>
        <v>0</v>
      </c>
      <c r="AA39" s="147">
        <f>Z39*E39</f>
        <v>0</v>
      </c>
      <c r="AB39" s="296">
        <f>F39*Z39</f>
        <v>0</v>
      </c>
      <c r="AC39" s="632">
        <v>2889</v>
      </c>
      <c r="AD39" s="342">
        <v>11.247</v>
      </c>
      <c r="AE39" s="299">
        <f>10*I39</f>
        <v>0</v>
      </c>
      <c r="AF39" s="633">
        <f>10*J39</f>
        <v>0</v>
      </c>
      <c r="AG39" s="634">
        <f>10*K39</f>
        <v>0</v>
      </c>
      <c r="AH39" s="302">
        <f>10*L39</f>
        <v>0</v>
      </c>
      <c r="AI39" s="303">
        <f>10*M39</f>
        <v>0</v>
      </c>
      <c r="AJ39" s="304">
        <f>10*N39</f>
        <v>0</v>
      </c>
      <c r="AK39" s="305">
        <f>10*O39</f>
        <v>0</v>
      </c>
      <c r="AL39" s="306">
        <f>10*P39</f>
        <v>0</v>
      </c>
      <c r="AM39" s="307">
        <f>10*Q39</f>
        <v>0</v>
      </c>
      <c r="AN39" s="308">
        <f>10*R39</f>
        <v>0</v>
      </c>
      <c r="AO39" s="309">
        <f>10*S39</f>
        <v>0</v>
      </c>
      <c r="AP39" s="310">
        <f>10*T39</f>
        <v>0</v>
      </c>
      <c r="AQ39" s="311">
        <f>10*U39</f>
        <v>0</v>
      </c>
      <c r="AR39" s="312">
        <f>10*V39</f>
        <v>0</v>
      </c>
      <c r="AS39" s="313">
        <f>10*W39</f>
        <v>0</v>
      </c>
      <c r="AT39" s="314">
        <f>10*X39</f>
        <v>0</v>
      </c>
      <c r="AU39" s="315">
        <f>10*Y39</f>
        <v>0</v>
      </c>
      <c r="AV39" s="342">
        <f>AD39*Z39</f>
        <v>0</v>
      </c>
      <c r="AW39" s="210"/>
      <c r="AX39" s="210"/>
      <c r="AY39" s="251"/>
      <c r="AZ39" s="251"/>
      <c r="BA39" s="635"/>
      <c r="BB39" s="618">
        <f>E39*Z39</f>
        <v>0</v>
      </c>
      <c r="BC39" s="251"/>
      <c r="BD39" s="635"/>
      <c r="BE39" s="251"/>
      <c r="BF39" s="92"/>
      <c r="BG39" s="93"/>
    </row>
    <row r="40" ht="79" customHeight="1">
      <c r="A40" t="s" s="653">
        <v>955</v>
      </c>
      <c r="B40" s="149"/>
      <c r="C40" t="s" s="359">
        <v>53</v>
      </c>
      <c r="D40" t="s" s="359">
        <v>60</v>
      </c>
      <c r="E40" s="151">
        <v>6</v>
      </c>
      <c r="F40" s="127">
        <v>19133.7719298246</v>
      </c>
      <c r="G40" s="128">
        <v>21047.1491228071</v>
      </c>
      <c r="H40" s="129">
        <f>G40/0.7</f>
        <v>30067.3558897244</v>
      </c>
      <c r="I40" s="130"/>
      <c r="J40" s="131"/>
      <c r="K40" s="132"/>
      <c r="L40" s="133"/>
      <c r="M40" s="134"/>
      <c r="N40" s="135"/>
      <c r="O40" s="136"/>
      <c r="P40" s="137"/>
      <c r="Q40" s="138"/>
      <c r="R40" s="139"/>
      <c r="S40" s="140"/>
      <c r="T40" s="141"/>
      <c r="U40" s="457"/>
      <c r="V40" s="143"/>
      <c r="W40" s="144"/>
      <c r="X40" s="145"/>
      <c r="Y40" s="146"/>
      <c r="Z40" s="147">
        <f>SUM(I40:Y40)</f>
        <v>0</v>
      </c>
      <c r="AA40" s="147">
        <f>Z40*E40</f>
        <v>0</v>
      </c>
      <c r="AB40" s="296">
        <f>F40*Z40</f>
        <v>0</v>
      </c>
      <c r="AC40" s="632">
        <v>698</v>
      </c>
      <c r="AD40" s="342">
        <v>2.721</v>
      </c>
      <c r="AE40" s="299">
        <f>6*I40</f>
        <v>0</v>
      </c>
      <c r="AF40" s="633">
        <f>6*J40</f>
        <v>0</v>
      </c>
      <c r="AG40" s="634">
        <f>6*K40</f>
        <v>0</v>
      </c>
      <c r="AH40" s="302">
        <f>6*L40</f>
        <v>0</v>
      </c>
      <c r="AI40" s="303">
        <f>6*M40</f>
        <v>0</v>
      </c>
      <c r="AJ40" s="304">
        <f>6*N40</f>
        <v>0</v>
      </c>
      <c r="AK40" s="305">
        <f>6*O40</f>
        <v>0</v>
      </c>
      <c r="AL40" s="306">
        <f>6*P40</f>
        <v>0</v>
      </c>
      <c r="AM40" s="307">
        <f>6*Q40</f>
        <v>0</v>
      </c>
      <c r="AN40" s="308">
        <f>6*R40</f>
        <v>0</v>
      </c>
      <c r="AO40" s="309">
        <f>6*S40</f>
        <v>0</v>
      </c>
      <c r="AP40" s="310">
        <f>6*T40</f>
        <v>0</v>
      </c>
      <c r="AQ40" s="311">
        <f>6*U40</f>
        <v>0</v>
      </c>
      <c r="AR40" s="312">
        <f>6*V40</f>
        <v>0</v>
      </c>
      <c r="AS40" s="313">
        <f>6*W40</f>
        <v>0</v>
      </c>
      <c r="AT40" s="314">
        <f>6*X40</f>
        <v>0</v>
      </c>
      <c r="AU40" s="315">
        <f>6*Y40</f>
        <v>0</v>
      </c>
      <c r="AV40" s="342">
        <f>AD40*Z40</f>
        <v>0</v>
      </c>
      <c r="AW40" s="210"/>
      <c r="AX40" s="210"/>
      <c r="AY40" s="251"/>
      <c r="AZ40" s="251"/>
      <c r="BA40" s="635"/>
      <c r="BB40" s="251"/>
      <c r="BC40" s="618">
        <f>E40*Z40</f>
        <v>0</v>
      </c>
      <c r="BD40" s="635"/>
      <c r="BE40" s="251"/>
      <c r="BF40" s="92"/>
      <c r="BG40" s="93"/>
    </row>
    <row r="41" ht="71" customHeight="1">
      <c r="A41" t="s" s="653">
        <v>956</v>
      </c>
      <c r="B41" s="149"/>
      <c r="C41" t="s" s="359">
        <v>53</v>
      </c>
      <c r="D41" t="s" s="359">
        <v>60</v>
      </c>
      <c r="E41" s="151">
        <v>6</v>
      </c>
      <c r="F41" s="127">
        <v>24506.5789473684</v>
      </c>
      <c r="G41" s="128">
        <v>26957.2368421052</v>
      </c>
      <c r="H41" s="129">
        <f>G41/0.7</f>
        <v>38510.3383458646</v>
      </c>
      <c r="I41" s="130"/>
      <c r="J41" s="131"/>
      <c r="K41" s="132"/>
      <c r="L41" s="133"/>
      <c r="M41" s="134"/>
      <c r="N41" s="135"/>
      <c r="O41" s="136"/>
      <c r="P41" s="137"/>
      <c r="Q41" s="138"/>
      <c r="R41" s="139"/>
      <c r="S41" s="140"/>
      <c r="T41" s="141"/>
      <c r="U41" s="457"/>
      <c r="V41" s="143"/>
      <c r="W41" s="144"/>
      <c r="X41" s="145"/>
      <c r="Y41" s="146"/>
      <c r="Z41" s="147">
        <f>SUM(I41:Y41)</f>
        <v>0</v>
      </c>
      <c r="AA41" s="147">
        <f>Z41*E41</f>
        <v>0</v>
      </c>
      <c r="AB41" s="296">
        <f>F41*Z41</f>
        <v>0</v>
      </c>
      <c r="AC41" s="632">
        <v>894</v>
      </c>
      <c r="AD41" s="342">
        <v>3.482</v>
      </c>
      <c r="AE41" s="299">
        <f>6*I41</f>
        <v>0</v>
      </c>
      <c r="AF41" s="633">
        <f>6*J41</f>
        <v>0</v>
      </c>
      <c r="AG41" s="634">
        <f>6*K41</f>
        <v>0</v>
      </c>
      <c r="AH41" s="302">
        <f>6*L41</f>
        <v>0</v>
      </c>
      <c r="AI41" s="303">
        <f>6*M41</f>
        <v>0</v>
      </c>
      <c r="AJ41" s="304">
        <f>6*N41</f>
        <v>0</v>
      </c>
      <c r="AK41" s="305">
        <f>6*O41</f>
        <v>0</v>
      </c>
      <c r="AL41" s="306">
        <f>6*P41</f>
        <v>0</v>
      </c>
      <c r="AM41" s="307">
        <f>6*Q41</f>
        <v>0</v>
      </c>
      <c r="AN41" s="308">
        <f>6*R41</f>
        <v>0</v>
      </c>
      <c r="AO41" s="309">
        <f>6*S41</f>
        <v>0</v>
      </c>
      <c r="AP41" s="310">
        <f>6*T41</f>
        <v>0</v>
      </c>
      <c r="AQ41" s="311">
        <f>6*U41</f>
        <v>0</v>
      </c>
      <c r="AR41" s="312">
        <f>6*V41</f>
        <v>0</v>
      </c>
      <c r="AS41" s="313">
        <f>6*W41</f>
        <v>0</v>
      </c>
      <c r="AT41" s="314">
        <f>6*X41</f>
        <v>0</v>
      </c>
      <c r="AU41" s="315">
        <f>6*Y41</f>
        <v>0</v>
      </c>
      <c r="AV41" s="342">
        <f>AD41*Z41</f>
        <v>0</v>
      </c>
      <c r="AW41" s="210"/>
      <c r="AX41" s="210"/>
      <c r="AY41" s="251"/>
      <c r="AZ41" s="251"/>
      <c r="BA41" s="635"/>
      <c r="BB41" s="251"/>
      <c r="BC41" s="618">
        <f>E41*Z41</f>
        <v>0</v>
      </c>
      <c r="BD41" s="635"/>
      <c r="BE41" s="251"/>
      <c r="BF41" s="92"/>
      <c r="BG41" s="93"/>
    </row>
    <row r="42" ht="84" customHeight="1">
      <c r="A42" t="s" s="653">
        <v>957</v>
      </c>
      <c r="B42" s="172"/>
      <c r="C42" t="s" s="359">
        <v>53</v>
      </c>
      <c r="D42" t="s" s="359">
        <v>60</v>
      </c>
      <c r="E42" s="151">
        <v>12</v>
      </c>
      <c r="F42" s="127">
        <v>18338.8157894737</v>
      </c>
      <c r="G42" s="128">
        <v>20172.6973684211</v>
      </c>
      <c r="H42" s="129">
        <f>G42/0.7</f>
        <v>28818.1390977444</v>
      </c>
      <c r="I42" s="130"/>
      <c r="J42" s="131"/>
      <c r="K42" s="132"/>
      <c r="L42" s="133"/>
      <c r="M42" s="134"/>
      <c r="N42" s="135"/>
      <c r="O42" s="136"/>
      <c r="P42" s="137"/>
      <c r="Q42" s="138"/>
      <c r="R42" s="139"/>
      <c r="S42" s="140"/>
      <c r="T42" s="141"/>
      <c r="U42" s="457"/>
      <c r="V42" s="143"/>
      <c r="W42" s="144"/>
      <c r="X42" s="145"/>
      <c r="Y42" s="146"/>
      <c r="Z42" s="147">
        <f>SUM(I42:Y42)</f>
        <v>0</v>
      </c>
      <c r="AA42" s="147">
        <f>Z42*E42</f>
        <v>0</v>
      </c>
      <c r="AB42" s="296">
        <f>F42*Z42</f>
        <v>0</v>
      </c>
      <c r="AC42" s="632">
        <v>669</v>
      </c>
      <c r="AD42" s="342">
        <v>2.605</v>
      </c>
      <c r="AE42" s="299">
        <f>12*I42</f>
        <v>0</v>
      </c>
      <c r="AF42" s="633">
        <f>12*J42</f>
        <v>0</v>
      </c>
      <c r="AG42" s="634">
        <f>12*K42</f>
        <v>0</v>
      </c>
      <c r="AH42" s="302">
        <f>12*L42</f>
        <v>0</v>
      </c>
      <c r="AI42" s="303">
        <f>12*M42</f>
        <v>0</v>
      </c>
      <c r="AJ42" s="304">
        <f>12*N42</f>
        <v>0</v>
      </c>
      <c r="AK42" s="305">
        <f>12*O42</f>
        <v>0</v>
      </c>
      <c r="AL42" s="306">
        <f>12*P42</f>
        <v>0</v>
      </c>
      <c r="AM42" s="307">
        <f>12*Q42</f>
        <v>0</v>
      </c>
      <c r="AN42" s="308">
        <f>12*R42</f>
        <v>0</v>
      </c>
      <c r="AO42" s="309">
        <f>12*S42</f>
        <v>0</v>
      </c>
      <c r="AP42" s="310">
        <f>12*T42</f>
        <v>0</v>
      </c>
      <c r="AQ42" s="311">
        <f>12*U42</f>
        <v>0</v>
      </c>
      <c r="AR42" s="312">
        <f>12*V42</f>
        <v>0</v>
      </c>
      <c r="AS42" s="313">
        <f>12*W42</f>
        <v>0</v>
      </c>
      <c r="AT42" s="314">
        <f>12*X42</f>
        <v>0</v>
      </c>
      <c r="AU42" s="315">
        <f>12*Y42</f>
        <v>0</v>
      </c>
      <c r="AV42" s="342">
        <f>AD42*Z42</f>
        <v>0</v>
      </c>
      <c r="AW42" s="210"/>
      <c r="AX42" s="210"/>
      <c r="AY42" s="251"/>
      <c r="AZ42" s="251"/>
      <c r="BA42" s="635"/>
      <c r="BB42" s="251"/>
      <c r="BC42" s="618">
        <f>E42*Z42</f>
        <v>0</v>
      </c>
      <c r="BD42" s="635"/>
      <c r="BE42" s="251"/>
      <c r="BF42" s="92"/>
      <c r="BG42" s="93"/>
    </row>
    <row r="43" ht="53" customHeight="1">
      <c r="A43" t="s" s="653">
        <v>958</v>
      </c>
      <c r="B43" s="149"/>
      <c r="C43" t="s" s="359">
        <v>959</v>
      </c>
      <c r="D43" t="s" s="653">
        <v>66</v>
      </c>
      <c r="E43" s="151">
        <v>8</v>
      </c>
      <c r="F43" s="127">
        <v>3613.8523391813</v>
      </c>
      <c r="G43" s="128">
        <v>3975.237573099430</v>
      </c>
      <c r="H43" s="129">
        <f>G43/0.7</f>
        <v>5678.910818713470</v>
      </c>
      <c r="I43" s="130"/>
      <c r="J43" s="131"/>
      <c r="K43" s="132"/>
      <c r="L43" s="133"/>
      <c r="M43" s="134"/>
      <c r="N43" s="135"/>
      <c r="O43" s="136"/>
      <c r="P43" s="137"/>
      <c r="Q43" s="138"/>
      <c r="R43" s="139"/>
      <c r="S43" s="140"/>
      <c r="T43" s="141"/>
      <c r="U43" s="457"/>
      <c r="V43" s="143"/>
      <c r="W43" s="144"/>
      <c r="X43" s="145"/>
      <c r="Y43" s="146"/>
      <c r="Z43" s="147">
        <f>SUM(I43:Y43)</f>
        <v>0</v>
      </c>
      <c r="AA43" s="147">
        <f>Z43*E43</f>
        <v>0</v>
      </c>
      <c r="AB43" s="296">
        <f>F43*Z43</f>
        <v>0</v>
      </c>
      <c r="AC43" s="632">
        <v>113</v>
      </c>
      <c r="AD43" s="342">
        <v>0.39</v>
      </c>
      <c r="AE43" s="299">
        <f>8*I43</f>
        <v>0</v>
      </c>
      <c r="AF43" s="633">
        <f>8*J43</f>
        <v>0</v>
      </c>
      <c r="AG43" s="634">
        <f>8*K43</f>
        <v>0</v>
      </c>
      <c r="AH43" s="302">
        <f>8*L43</f>
        <v>0</v>
      </c>
      <c r="AI43" s="303">
        <f>8*M43</f>
        <v>0</v>
      </c>
      <c r="AJ43" s="304">
        <f>8*N43</f>
        <v>0</v>
      </c>
      <c r="AK43" s="305">
        <f>8*O43</f>
        <v>0</v>
      </c>
      <c r="AL43" s="306">
        <f>8*P43</f>
        <v>0</v>
      </c>
      <c r="AM43" s="307">
        <f>8*Q43</f>
        <v>0</v>
      </c>
      <c r="AN43" s="308">
        <f>8*R43</f>
        <v>0</v>
      </c>
      <c r="AO43" s="309">
        <f>8*S43</f>
        <v>0</v>
      </c>
      <c r="AP43" s="310">
        <f>8*T43</f>
        <v>0</v>
      </c>
      <c r="AQ43" s="311">
        <f>8*U43</f>
        <v>0</v>
      </c>
      <c r="AR43" s="312">
        <f>8*V43</f>
        <v>0</v>
      </c>
      <c r="AS43" s="313">
        <f>8*W43</f>
        <v>0</v>
      </c>
      <c r="AT43" s="314">
        <f>8*X43</f>
        <v>0</v>
      </c>
      <c r="AU43" s="315">
        <f>8*Y43</f>
        <v>0</v>
      </c>
      <c r="AV43" s="342">
        <f>AD43*Z43</f>
        <v>0</v>
      </c>
      <c r="AW43" s="210"/>
      <c r="AX43" s="210"/>
      <c r="AY43" s="251"/>
      <c r="AZ43" s="251"/>
      <c r="BA43" s="635"/>
      <c r="BB43" s="251"/>
      <c r="BC43" s="251"/>
      <c r="BD43" s="636">
        <f>E43*Z43</f>
        <v>0</v>
      </c>
      <c r="BE43" s="251"/>
      <c r="BF43" s="92"/>
      <c r="BG43" s="93"/>
    </row>
    <row r="44" ht="55" customHeight="1">
      <c r="A44" t="s" s="653">
        <v>960</v>
      </c>
      <c r="B44" s="149"/>
      <c r="C44" t="s" s="359">
        <v>961</v>
      </c>
      <c r="D44" t="s" s="653">
        <v>75</v>
      </c>
      <c r="E44" s="151">
        <v>8</v>
      </c>
      <c r="F44" s="127">
        <v>2526.498538011680</v>
      </c>
      <c r="G44" s="128">
        <v>2779.148391812850</v>
      </c>
      <c r="H44" s="129">
        <f>G44/0.7</f>
        <v>3970.211988304070</v>
      </c>
      <c r="I44" s="130"/>
      <c r="J44" s="131"/>
      <c r="K44" s="132"/>
      <c r="L44" s="133"/>
      <c r="M44" s="134"/>
      <c r="N44" s="135"/>
      <c r="O44" s="136"/>
      <c r="P44" s="137"/>
      <c r="Q44" s="138"/>
      <c r="R44" s="139"/>
      <c r="S44" s="140"/>
      <c r="T44" s="141"/>
      <c r="U44" s="457"/>
      <c r="V44" s="143"/>
      <c r="W44" s="144"/>
      <c r="X44" s="145"/>
      <c r="Y44" s="146"/>
      <c r="Z44" s="147">
        <f>SUM(I44:Y44)</f>
        <v>0</v>
      </c>
      <c r="AA44" s="147">
        <f>Z44*E44</f>
        <v>0</v>
      </c>
      <c r="AB44" s="296">
        <f>F44*Z44</f>
        <v>0</v>
      </c>
      <c r="AC44" s="632">
        <v>79</v>
      </c>
      <c r="AD44" s="342">
        <v>0.21</v>
      </c>
      <c r="AE44" s="299">
        <f>8*I45</f>
        <v>0</v>
      </c>
      <c r="AF44" s="633">
        <f>8*J45</f>
        <v>0</v>
      </c>
      <c r="AG44" s="634">
        <f>8*K45</f>
        <v>0</v>
      </c>
      <c r="AH44" s="302">
        <f>8*L45</f>
        <v>0</v>
      </c>
      <c r="AI44" s="303">
        <f>8*M45</f>
        <v>0</v>
      </c>
      <c r="AJ44" s="304">
        <f>8*N45</f>
        <v>0</v>
      </c>
      <c r="AK44" s="305">
        <f>8*O45</f>
        <v>0</v>
      </c>
      <c r="AL44" s="306">
        <f>8*P45</f>
        <v>0</v>
      </c>
      <c r="AM44" s="307">
        <f>8*Q45</f>
        <v>0</v>
      </c>
      <c r="AN44" s="308">
        <f>8*R45</f>
        <v>0</v>
      </c>
      <c r="AO44" s="309">
        <f>8*S45</f>
        <v>0</v>
      </c>
      <c r="AP44" s="310">
        <f>8*T45</f>
        <v>0</v>
      </c>
      <c r="AQ44" s="311">
        <f>8*U45</f>
        <v>0</v>
      </c>
      <c r="AR44" s="312">
        <f>8*V45</f>
        <v>0</v>
      </c>
      <c r="AS44" s="313">
        <f>8*W45</f>
        <v>0</v>
      </c>
      <c r="AT44" s="314">
        <f>8*X45</f>
        <v>0</v>
      </c>
      <c r="AU44" s="315">
        <f>8*Y45</f>
        <v>0</v>
      </c>
      <c r="AV44" s="342">
        <f>AD44*Z44</f>
        <v>0</v>
      </c>
      <c r="AW44" s="210"/>
      <c r="AX44" s="210"/>
      <c r="AY44" s="251"/>
      <c r="AZ44" s="251"/>
      <c r="BA44" s="635"/>
      <c r="BB44" s="251"/>
      <c r="BC44" s="251"/>
      <c r="BD44" s="635"/>
      <c r="BE44" s="618">
        <f>E44*Z44</f>
        <v>0</v>
      </c>
      <c r="BF44" s="92"/>
      <c r="BG44" s="93"/>
    </row>
    <row r="45" ht="58" customHeight="1">
      <c r="A45" t="s" s="653">
        <v>962</v>
      </c>
      <c r="B45" s="149"/>
      <c r="C45" t="s" s="359">
        <v>961</v>
      </c>
      <c r="D45" t="s" s="359">
        <v>75</v>
      </c>
      <c r="E45" s="151">
        <v>8</v>
      </c>
      <c r="F45" s="127">
        <v>2526.498538011680</v>
      </c>
      <c r="G45" s="128">
        <v>2779.148391812850</v>
      </c>
      <c r="H45" s="129">
        <f>G45/0.7</f>
        <v>3970.211988304070</v>
      </c>
      <c r="I45" s="130"/>
      <c r="J45" s="131"/>
      <c r="K45" s="132"/>
      <c r="L45" s="133"/>
      <c r="M45" s="134"/>
      <c r="N45" s="135"/>
      <c r="O45" s="136"/>
      <c r="P45" s="137"/>
      <c r="Q45" s="138"/>
      <c r="R45" s="139"/>
      <c r="S45" s="140"/>
      <c r="T45" s="141"/>
      <c r="U45" s="457"/>
      <c r="V45" s="143"/>
      <c r="W45" s="144"/>
      <c r="X45" s="145"/>
      <c r="Y45" s="146"/>
      <c r="Z45" s="147">
        <f>SUM(I45:Y45)</f>
        <v>0</v>
      </c>
      <c r="AA45" s="147">
        <f>Z45*E45</f>
        <v>0</v>
      </c>
      <c r="AB45" s="296">
        <f>F45*Z45</f>
        <v>0</v>
      </c>
      <c r="AC45" s="632">
        <v>79</v>
      </c>
      <c r="AD45" s="342">
        <v>0.22</v>
      </c>
      <c r="AE45" s="299">
        <f>8*I45</f>
        <v>0</v>
      </c>
      <c r="AF45" s="633">
        <f>8*J45</f>
        <v>0</v>
      </c>
      <c r="AG45" s="634">
        <f>8*K45</f>
        <v>0</v>
      </c>
      <c r="AH45" s="302">
        <f>8*L45</f>
        <v>0</v>
      </c>
      <c r="AI45" s="303">
        <f>8*M45</f>
        <v>0</v>
      </c>
      <c r="AJ45" s="304">
        <f>8*N45</f>
        <v>0</v>
      </c>
      <c r="AK45" s="305">
        <f>8*O45</f>
        <v>0</v>
      </c>
      <c r="AL45" s="306">
        <f>8*P45</f>
        <v>0</v>
      </c>
      <c r="AM45" s="307">
        <f>8*Q45</f>
        <v>0</v>
      </c>
      <c r="AN45" s="308">
        <f>8*R45</f>
        <v>0</v>
      </c>
      <c r="AO45" s="309">
        <f>8*S45</f>
        <v>0</v>
      </c>
      <c r="AP45" s="310">
        <f>8*T45</f>
        <v>0</v>
      </c>
      <c r="AQ45" s="311">
        <f>8*U45</f>
        <v>0</v>
      </c>
      <c r="AR45" s="312">
        <f>8*V45</f>
        <v>0</v>
      </c>
      <c r="AS45" s="313">
        <f>8*W45</f>
        <v>0</v>
      </c>
      <c r="AT45" s="314">
        <f>8*X45</f>
        <v>0</v>
      </c>
      <c r="AU45" s="315">
        <f>8*Y45</f>
        <v>0</v>
      </c>
      <c r="AV45" s="342">
        <f>AD45*Z45</f>
        <v>0</v>
      </c>
      <c r="AW45" s="210"/>
      <c r="AX45" s="210"/>
      <c r="AY45" s="251"/>
      <c r="AZ45" s="251"/>
      <c r="BA45" s="635"/>
      <c r="BB45" s="251"/>
      <c r="BC45" s="251"/>
      <c r="BD45" s="635"/>
      <c r="BE45" s="618">
        <f>E45*Z45</f>
        <v>0</v>
      </c>
      <c r="BF45" s="92"/>
      <c r="BG45" s="93"/>
    </row>
    <row r="46" ht="65" customHeight="1">
      <c r="A46" t="s" s="653">
        <v>963</v>
      </c>
      <c r="B46" s="149"/>
      <c r="C46" t="s" s="359">
        <v>116</v>
      </c>
      <c r="D46" t="s" s="359">
        <v>66</v>
      </c>
      <c r="E46" s="151">
        <v>10</v>
      </c>
      <c r="F46" s="127">
        <v>6652.046783625750</v>
      </c>
      <c r="G46" s="128">
        <v>7317.251461988330</v>
      </c>
      <c r="H46" s="129">
        <f>G46/0.7</f>
        <v>10453.216374269</v>
      </c>
      <c r="I46" s="130"/>
      <c r="J46" s="131"/>
      <c r="K46" s="132"/>
      <c r="L46" s="133"/>
      <c r="M46" s="134"/>
      <c r="N46" s="135"/>
      <c r="O46" s="136"/>
      <c r="P46" s="137"/>
      <c r="Q46" s="138"/>
      <c r="R46" s="139"/>
      <c r="S46" s="140"/>
      <c r="T46" s="141"/>
      <c r="U46" s="457"/>
      <c r="V46" s="143"/>
      <c r="W46" s="144"/>
      <c r="X46" s="145"/>
      <c r="Y46" s="146"/>
      <c r="Z46" s="147">
        <f>SUM(I46:Y46)</f>
        <v>0</v>
      </c>
      <c r="AA46" s="147">
        <f>Z46*E46</f>
        <v>0</v>
      </c>
      <c r="AB46" s="296">
        <f>F46*Z46</f>
        <v>0</v>
      </c>
      <c r="AC46" s="632">
        <v>208</v>
      </c>
      <c r="AD46" s="342">
        <v>0.8100000000000001</v>
      </c>
      <c r="AE46" s="299">
        <f>10*I46</f>
        <v>0</v>
      </c>
      <c r="AF46" s="633">
        <f>10*J46</f>
        <v>0</v>
      </c>
      <c r="AG46" s="634">
        <f>10*K46</f>
        <v>0</v>
      </c>
      <c r="AH46" s="302">
        <f>10*L46</f>
        <v>0</v>
      </c>
      <c r="AI46" s="303">
        <f>10*M46</f>
        <v>0</v>
      </c>
      <c r="AJ46" s="304">
        <f>10*N46</f>
        <v>0</v>
      </c>
      <c r="AK46" s="305">
        <f>10*O46</f>
        <v>0</v>
      </c>
      <c r="AL46" s="306">
        <f>10*P46</f>
        <v>0</v>
      </c>
      <c r="AM46" s="307">
        <f>10*Q46</f>
        <v>0</v>
      </c>
      <c r="AN46" s="308">
        <f>10*R46</f>
        <v>0</v>
      </c>
      <c r="AO46" s="309">
        <f>10*S46</f>
        <v>0</v>
      </c>
      <c r="AP46" s="310">
        <f>10*T46</f>
        <v>0</v>
      </c>
      <c r="AQ46" s="311">
        <f>10*U46</f>
        <v>0</v>
      </c>
      <c r="AR46" s="312">
        <f>10*V46</f>
        <v>0</v>
      </c>
      <c r="AS46" s="313">
        <f>10*W46</f>
        <v>0</v>
      </c>
      <c r="AT46" s="314">
        <f>10*X46</f>
        <v>0</v>
      </c>
      <c r="AU46" s="315">
        <f>10*Y46</f>
        <v>0</v>
      </c>
      <c r="AV46" s="342">
        <f>AD46*Z46</f>
        <v>0</v>
      </c>
      <c r="AW46" s="210"/>
      <c r="AX46" s="210"/>
      <c r="AY46" s="251"/>
      <c r="AZ46" s="251"/>
      <c r="BA46" s="635"/>
      <c r="BB46" s="251"/>
      <c r="BC46" s="251"/>
      <c r="BD46" s="636">
        <f>E46*Z46</f>
        <v>0</v>
      </c>
      <c r="BE46" s="251"/>
      <c r="BF46" s="92"/>
      <c r="BG46" s="93"/>
    </row>
    <row r="47" ht="61" customHeight="1">
      <c r="A47" t="s" s="653">
        <v>964</v>
      </c>
      <c r="B47" s="149"/>
      <c r="C47" t="s" s="359">
        <v>116</v>
      </c>
      <c r="D47" t="s" s="359">
        <v>60</v>
      </c>
      <c r="E47" s="151">
        <v>10</v>
      </c>
      <c r="F47" s="127">
        <v>12828.9473684211</v>
      </c>
      <c r="G47" s="128">
        <v>14111.8421052632</v>
      </c>
      <c r="H47" s="129">
        <f>G47/0.7</f>
        <v>20159.7744360903</v>
      </c>
      <c r="I47" s="130"/>
      <c r="J47" s="131"/>
      <c r="K47" s="132"/>
      <c r="L47" s="133"/>
      <c r="M47" s="134"/>
      <c r="N47" s="135"/>
      <c r="O47" s="136"/>
      <c r="P47" s="137"/>
      <c r="Q47" s="138"/>
      <c r="R47" s="139"/>
      <c r="S47" s="140"/>
      <c r="T47" s="141"/>
      <c r="U47" s="457"/>
      <c r="V47" s="143"/>
      <c r="W47" s="144"/>
      <c r="X47" s="145"/>
      <c r="Y47" s="146"/>
      <c r="Z47" s="147">
        <f>SUM(I47:Y47)</f>
        <v>0</v>
      </c>
      <c r="AA47" s="147">
        <f>Z47*E47</f>
        <v>0</v>
      </c>
      <c r="AB47" s="296">
        <f>F47*Z47</f>
        <v>0</v>
      </c>
      <c r="AC47" s="632">
        <v>468</v>
      </c>
      <c r="AD47" s="342">
        <v>1.83</v>
      </c>
      <c r="AE47" s="299">
        <f>10*I47</f>
        <v>0</v>
      </c>
      <c r="AF47" s="633">
        <f>10*J47</f>
        <v>0</v>
      </c>
      <c r="AG47" s="634">
        <f>10*K47</f>
        <v>0</v>
      </c>
      <c r="AH47" s="302">
        <f>10*L47</f>
        <v>0</v>
      </c>
      <c r="AI47" s="303">
        <f>10*M47</f>
        <v>0</v>
      </c>
      <c r="AJ47" s="304">
        <f>10*N47</f>
        <v>0</v>
      </c>
      <c r="AK47" s="305">
        <f>10*O47</f>
        <v>0</v>
      </c>
      <c r="AL47" s="306">
        <f>10*P47</f>
        <v>0</v>
      </c>
      <c r="AM47" s="307">
        <f>10*Q47</f>
        <v>0</v>
      </c>
      <c r="AN47" s="308">
        <f>10*R47</f>
        <v>0</v>
      </c>
      <c r="AO47" s="309">
        <f>10*S47</f>
        <v>0</v>
      </c>
      <c r="AP47" s="310">
        <f>10*T47</f>
        <v>0</v>
      </c>
      <c r="AQ47" s="311">
        <f>10*U47</f>
        <v>0</v>
      </c>
      <c r="AR47" s="312">
        <f>10*V47</f>
        <v>0</v>
      </c>
      <c r="AS47" s="313">
        <f>10*W47</f>
        <v>0</v>
      </c>
      <c r="AT47" s="314">
        <f>10*X47</f>
        <v>0</v>
      </c>
      <c r="AU47" s="315">
        <f>10*Y47</f>
        <v>0</v>
      </c>
      <c r="AV47" s="342">
        <f>AD47*Z47</f>
        <v>0</v>
      </c>
      <c r="AW47" s="210"/>
      <c r="AX47" s="210"/>
      <c r="AY47" s="251"/>
      <c r="AZ47" s="251"/>
      <c r="BA47" s="635"/>
      <c r="BB47" s="251"/>
      <c r="BC47" s="618">
        <f>E47*Z47</f>
        <v>0</v>
      </c>
      <c r="BD47" s="635"/>
      <c r="BE47" s="251"/>
      <c r="BF47" s="92"/>
      <c r="BG47" s="93"/>
    </row>
    <row r="48" ht="49" customHeight="1">
      <c r="A48" t="s" s="653">
        <v>965</v>
      </c>
      <c r="B48" s="149"/>
      <c r="C48" t="s" s="359">
        <v>959</v>
      </c>
      <c r="D48" t="s" s="653">
        <v>66</v>
      </c>
      <c r="E48" s="151">
        <v>11</v>
      </c>
      <c r="F48" s="127">
        <v>7291.666666666670</v>
      </c>
      <c r="G48" s="128">
        <v>8020.833333333340</v>
      </c>
      <c r="H48" s="129">
        <f>G48/0.7</f>
        <v>11458.3333333333</v>
      </c>
      <c r="I48" s="130"/>
      <c r="J48" s="131"/>
      <c r="K48" s="132"/>
      <c r="L48" s="133"/>
      <c r="M48" s="134"/>
      <c r="N48" s="135"/>
      <c r="O48" s="136"/>
      <c r="P48" s="137"/>
      <c r="Q48" s="138"/>
      <c r="R48" s="139"/>
      <c r="S48" s="140"/>
      <c r="T48" s="141"/>
      <c r="U48" s="457"/>
      <c r="V48" s="143"/>
      <c r="W48" s="144"/>
      <c r="X48" s="145"/>
      <c r="Y48" s="146"/>
      <c r="Z48" s="147">
        <f>SUM(I48:Y48)</f>
        <v>0</v>
      </c>
      <c r="AA48" s="147">
        <f>Z48*E48</f>
        <v>0</v>
      </c>
      <c r="AB48" s="296">
        <f>F48*Z48</f>
        <v>0</v>
      </c>
      <c r="AC48" s="632">
        <v>228</v>
      </c>
      <c r="AD48" s="342">
        <v>0.89</v>
      </c>
      <c r="AE48" s="299">
        <f>11*I48</f>
        <v>0</v>
      </c>
      <c r="AF48" s="633">
        <f>11*J48</f>
        <v>0</v>
      </c>
      <c r="AG48" s="634">
        <f>11*K48</f>
        <v>0</v>
      </c>
      <c r="AH48" s="302">
        <f>11*L48</f>
        <v>0</v>
      </c>
      <c r="AI48" s="303">
        <f>11*M48</f>
        <v>0</v>
      </c>
      <c r="AJ48" s="304">
        <f>11*N48</f>
        <v>0</v>
      </c>
      <c r="AK48" s="305">
        <f>11*O48</f>
        <v>0</v>
      </c>
      <c r="AL48" s="306">
        <f>11*P48</f>
        <v>0</v>
      </c>
      <c r="AM48" s="307">
        <f>11*Q48</f>
        <v>0</v>
      </c>
      <c r="AN48" s="308">
        <f>11*R48</f>
        <v>0</v>
      </c>
      <c r="AO48" s="309">
        <f>11*S48</f>
        <v>0</v>
      </c>
      <c r="AP48" s="310">
        <f>11*T48</f>
        <v>0</v>
      </c>
      <c r="AQ48" s="311">
        <f>11*U48</f>
        <v>0</v>
      </c>
      <c r="AR48" s="312">
        <f>11*V48</f>
        <v>0</v>
      </c>
      <c r="AS48" s="313">
        <f>11*W48</f>
        <v>0</v>
      </c>
      <c r="AT48" s="314">
        <f>11*X48</f>
        <v>0</v>
      </c>
      <c r="AU48" s="315">
        <f>11*Y48</f>
        <v>0</v>
      </c>
      <c r="AV48" s="342">
        <f>AD48*Z48</f>
        <v>0</v>
      </c>
      <c r="AW48" s="210"/>
      <c r="AX48" s="210"/>
      <c r="AY48" s="251"/>
      <c r="AZ48" s="251"/>
      <c r="BA48" s="635"/>
      <c r="BB48" s="251"/>
      <c r="BC48" s="251"/>
      <c r="BD48" s="636">
        <f>E48*Z48</f>
        <v>0</v>
      </c>
      <c r="BE48" s="251"/>
      <c r="BF48" s="92"/>
      <c r="BG48" s="93"/>
    </row>
    <row r="49" ht="71" customHeight="1">
      <c r="A49" t="s" s="653">
        <v>966</v>
      </c>
      <c r="B49" s="149"/>
      <c r="C49" s="172"/>
      <c r="D49" t="s" s="653">
        <v>66</v>
      </c>
      <c r="E49" s="151">
        <v>13</v>
      </c>
      <c r="F49" s="127">
        <v>7428.728070175430</v>
      </c>
      <c r="G49" s="128">
        <v>8171.600877192970</v>
      </c>
      <c r="H49" s="129">
        <f>G49/0.7</f>
        <v>11673.7155388471</v>
      </c>
      <c r="I49" s="130"/>
      <c r="J49" s="131"/>
      <c r="K49" s="132"/>
      <c r="L49" s="133"/>
      <c r="M49" s="134"/>
      <c r="N49" s="135"/>
      <c r="O49" s="136"/>
      <c r="P49" s="137"/>
      <c r="Q49" s="138"/>
      <c r="R49" s="139"/>
      <c r="S49" s="140"/>
      <c r="T49" s="141"/>
      <c r="U49" s="457"/>
      <c r="V49" s="143"/>
      <c r="W49" s="144"/>
      <c r="X49" s="145"/>
      <c r="Y49" s="146"/>
      <c r="Z49" s="147">
        <f>SUM(I49:Y49)</f>
        <v>0</v>
      </c>
      <c r="AA49" s="147">
        <f>Z49*E49</f>
        <v>0</v>
      </c>
      <c r="AB49" s="296">
        <f>F49*Z49</f>
        <v>0</v>
      </c>
      <c r="AC49" s="632">
        <v>271</v>
      </c>
      <c r="AD49" s="342">
        <v>1.06</v>
      </c>
      <c r="AE49" s="299">
        <f>13*I49</f>
        <v>0</v>
      </c>
      <c r="AF49" s="633">
        <f>13*J49</f>
        <v>0</v>
      </c>
      <c r="AG49" s="634">
        <f>13*K49</f>
        <v>0</v>
      </c>
      <c r="AH49" s="302">
        <f>13*L49</f>
        <v>0</v>
      </c>
      <c r="AI49" s="303">
        <f>13*M49</f>
        <v>0</v>
      </c>
      <c r="AJ49" s="304">
        <f>13*N49</f>
        <v>0</v>
      </c>
      <c r="AK49" s="305">
        <f>13*O49</f>
        <v>0</v>
      </c>
      <c r="AL49" s="306">
        <f>13*P49</f>
        <v>0</v>
      </c>
      <c r="AM49" s="307">
        <f>13*Q49</f>
        <v>0</v>
      </c>
      <c r="AN49" s="308">
        <f>13*R49</f>
        <v>0</v>
      </c>
      <c r="AO49" s="309">
        <f>13*S49</f>
        <v>0</v>
      </c>
      <c r="AP49" s="310">
        <f>13*T49</f>
        <v>0</v>
      </c>
      <c r="AQ49" s="311">
        <f>13*U49</f>
        <v>0</v>
      </c>
      <c r="AR49" s="312">
        <f>13*V49</f>
        <v>0</v>
      </c>
      <c r="AS49" s="313">
        <f>13*W49</f>
        <v>0</v>
      </c>
      <c r="AT49" s="314">
        <f>13*X49</f>
        <v>0</v>
      </c>
      <c r="AU49" s="315">
        <f>13*Y49</f>
        <v>0</v>
      </c>
      <c r="AV49" s="342">
        <f>AD49*Z49</f>
        <v>0</v>
      </c>
      <c r="AW49" s="210"/>
      <c r="AX49" s="210"/>
      <c r="AY49" s="251"/>
      <c r="AZ49" s="251"/>
      <c r="BA49" s="635"/>
      <c r="BB49" s="251"/>
      <c r="BC49" s="251"/>
      <c r="BD49" s="636">
        <f>E49*Z49</f>
        <v>0</v>
      </c>
      <c r="BE49" s="251"/>
      <c r="BF49" s="92"/>
      <c r="BG49" s="93"/>
    </row>
    <row r="50" ht="56" customHeight="1">
      <c r="A50" t="s" s="653">
        <v>967</v>
      </c>
      <c r="B50" s="149"/>
      <c r="C50" t="s" s="359">
        <v>607</v>
      </c>
      <c r="D50" t="s" s="653">
        <v>60</v>
      </c>
      <c r="E50" s="151">
        <v>11</v>
      </c>
      <c r="F50" s="127">
        <v>12198.4649122807</v>
      </c>
      <c r="G50" s="128">
        <v>13418.3114035088</v>
      </c>
      <c r="H50" s="129">
        <f>G50/0.7</f>
        <v>19169.0162907269</v>
      </c>
      <c r="I50" s="130"/>
      <c r="J50" s="131"/>
      <c r="K50" s="132"/>
      <c r="L50" s="133"/>
      <c r="M50" s="134"/>
      <c r="N50" s="135"/>
      <c r="O50" s="136"/>
      <c r="P50" s="137"/>
      <c r="Q50" s="138"/>
      <c r="R50" s="139"/>
      <c r="S50" s="140"/>
      <c r="T50" s="141"/>
      <c r="U50" s="457"/>
      <c r="V50" s="143"/>
      <c r="W50" s="144"/>
      <c r="X50" s="145"/>
      <c r="Y50" s="146"/>
      <c r="Z50" s="147">
        <f>SUM(I50:Y50)</f>
        <v>0</v>
      </c>
      <c r="AA50" s="147">
        <f>Z50*E50</f>
        <v>0</v>
      </c>
      <c r="AB50" s="296">
        <f>F50*Z50</f>
        <v>0</v>
      </c>
      <c r="AC50" s="632">
        <v>445</v>
      </c>
      <c r="AD50" s="342">
        <v>1.74</v>
      </c>
      <c r="AE50" s="299">
        <f>11*I50</f>
        <v>0</v>
      </c>
      <c r="AF50" s="633">
        <f>11*J50</f>
        <v>0</v>
      </c>
      <c r="AG50" s="634">
        <f>11*K50</f>
        <v>0</v>
      </c>
      <c r="AH50" s="302">
        <f>11*L50</f>
        <v>0</v>
      </c>
      <c r="AI50" s="303">
        <f>11*M50</f>
        <v>0</v>
      </c>
      <c r="AJ50" s="304">
        <f>11*N50</f>
        <v>0</v>
      </c>
      <c r="AK50" s="305">
        <f>11*O50</f>
        <v>0</v>
      </c>
      <c r="AL50" s="306">
        <f>11*P50</f>
        <v>0</v>
      </c>
      <c r="AM50" s="307">
        <f>11*Q50</f>
        <v>0</v>
      </c>
      <c r="AN50" s="308">
        <f>11*R50</f>
        <v>0</v>
      </c>
      <c r="AO50" s="309">
        <f>11*S50</f>
        <v>0</v>
      </c>
      <c r="AP50" s="310">
        <f>11*T50</f>
        <v>0</v>
      </c>
      <c r="AQ50" s="311">
        <f>11*U50</f>
        <v>0</v>
      </c>
      <c r="AR50" s="312">
        <f>11*V50</f>
        <v>0</v>
      </c>
      <c r="AS50" s="313">
        <f>11*W50</f>
        <v>0</v>
      </c>
      <c r="AT50" s="314">
        <f>11*X50</f>
        <v>0</v>
      </c>
      <c r="AU50" s="315">
        <f>11*Y50</f>
        <v>0</v>
      </c>
      <c r="AV50" s="342">
        <f>AD50*Z50</f>
        <v>0</v>
      </c>
      <c r="AW50" s="210"/>
      <c r="AX50" s="210"/>
      <c r="AY50" s="251"/>
      <c r="AZ50" s="251"/>
      <c r="BA50" s="635"/>
      <c r="BB50" s="251"/>
      <c r="BC50" s="618">
        <f>E50*Z50</f>
        <v>0</v>
      </c>
      <c r="BD50" s="635"/>
      <c r="BE50" s="251"/>
      <c r="BF50" s="92"/>
      <c r="BG50" s="93"/>
    </row>
    <row r="51" ht="63" customHeight="1">
      <c r="A51" t="s" s="653">
        <v>968</v>
      </c>
      <c r="B51" s="149"/>
      <c r="C51" t="s" s="359">
        <v>607</v>
      </c>
      <c r="D51" t="s" s="359">
        <v>54</v>
      </c>
      <c r="E51" s="151">
        <v>7</v>
      </c>
      <c r="F51" s="127">
        <v>11567.9824561404</v>
      </c>
      <c r="G51" s="128">
        <v>12724.7807017544</v>
      </c>
      <c r="H51" s="129">
        <f>G51/0.7</f>
        <v>18178.2581453634</v>
      </c>
      <c r="I51" s="130"/>
      <c r="J51" s="131"/>
      <c r="K51" s="132"/>
      <c r="L51" s="133"/>
      <c r="M51" s="134"/>
      <c r="N51" s="135"/>
      <c r="O51" s="136"/>
      <c r="P51" s="137"/>
      <c r="Q51" s="138"/>
      <c r="R51" s="139"/>
      <c r="S51" s="140"/>
      <c r="T51" s="141"/>
      <c r="U51" s="457"/>
      <c r="V51" s="143"/>
      <c r="W51" s="144"/>
      <c r="X51" s="145"/>
      <c r="Y51" s="146"/>
      <c r="Z51" s="147">
        <f>SUM(I51:Y51)</f>
        <v>0</v>
      </c>
      <c r="AA51" s="147">
        <f>Z51*E51</f>
        <v>0</v>
      </c>
      <c r="AB51" s="296">
        <f>F51*Z51</f>
        <v>0</v>
      </c>
      <c r="AC51" s="632">
        <v>422</v>
      </c>
      <c r="AD51" s="342">
        <v>1.65</v>
      </c>
      <c r="AE51" s="299">
        <f>7*I51</f>
        <v>0</v>
      </c>
      <c r="AF51" s="633">
        <f>7*J51</f>
        <v>0</v>
      </c>
      <c r="AG51" s="634">
        <f>7*K51</f>
        <v>0</v>
      </c>
      <c r="AH51" s="302">
        <f>7*L51</f>
        <v>0</v>
      </c>
      <c r="AI51" s="303">
        <f>7*M51</f>
        <v>0</v>
      </c>
      <c r="AJ51" s="304">
        <f>7*N51</f>
        <v>0</v>
      </c>
      <c r="AK51" s="305">
        <f>7*O51</f>
        <v>0</v>
      </c>
      <c r="AL51" s="306">
        <f>7*P51</f>
        <v>0</v>
      </c>
      <c r="AM51" s="307">
        <f>7*Q51</f>
        <v>0</v>
      </c>
      <c r="AN51" s="308">
        <f>7*R51</f>
        <v>0</v>
      </c>
      <c r="AO51" s="309">
        <f>7*S51</f>
        <v>0</v>
      </c>
      <c r="AP51" s="310">
        <f>7*T51</f>
        <v>0</v>
      </c>
      <c r="AQ51" s="311">
        <f>7*U51</f>
        <v>0</v>
      </c>
      <c r="AR51" s="312">
        <f>7*V51</f>
        <v>0</v>
      </c>
      <c r="AS51" s="313">
        <f>7*W51</f>
        <v>0</v>
      </c>
      <c r="AT51" s="314">
        <f>7*X51</f>
        <v>0</v>
      </c>
      <c r="AU51" s="315">
        <f>7*Y51</f>
        <v>0</v>
      </c>
      <c r="AV51" s="342">
        <f>AD51*Z51</f>
        <v>0</v>
      </c>
      <c r="AW51" s="210"/>
      <c r="AX51" s="210"/>
      <c r="AY51" s="251"/>
      <c r="AZ51" s="251"/>
      <c r="BA51" s="635"/>
      <c r="BB51" s="618">
        <f>E51*Z51</f>
        <v>0</v>
      </c>
      <c r="BC51" s="251"/>
      <c r="BD51" s="635"/>
      <c r="BE51" s="251"/>
      <c r="BF51" s="92"/>
      <c r="BG51" s="93"/>
    </row>
    <row r="52" ht="84" customHeight="1">
      <c r="A52" t="s" s="653">
        <v>969</v>
      </c>
      <c r="B52" s="149"/>
      <c r="C52" t="s" s="359">
        <v>607</v>
      </c>
      <c r="D52" t="s" s="359">
        <v>60</v>
      </c>
      <c r="E52" s="151">
        <v>7</v>
      </c>
      <c r="F52" s="127">
        <v>17763.1578947369</v>
      </c>
      <c r="G52" s="128">
        <v>19539.4736842106</v>
      </c>
      <c r="H52" s="129">
        <f>G52/0.7</f>
        <v>27913.5338345866</v>
      </c>
      <c r="I52" s="130"/>
      <c r="J52" s="131"/>
      <c r="K52" s="132"/>
      <c r="L52" s="133"/>
      <c r="M52" s="134"/>
      <c r="N52" s="135"/>
      <c r="O52" s="136"/>
      <c r="P52" s="137"/>
      <c r="Q52" s="138"/>
      <c r="R52" s="139"/>
      <c r="S52" s="140"/>
      <c r="T52" s="141"/>
      <c r="U52" s="457"/>
      <c r="V52" s="143"/>
      <c r="W52" s="144"/>
      <c r="X52" s="145"/>
      <c r="Y52" s="146"/>
      <c r="Z52" s="147">
        <f>SUM(I52:Y52)</f>
        <v>0</v>
      </c>
      <c r="AA52" s="147">
        <f>Z52*E52</f>
        <v>0</v>
      </c>
      <c r="AB52" s="296">
        <f>F52*Z52</f>
        <v>0</v>
      </c>
      <c r="AC52" s="632">
        <v>648</v>
      </c>
      <c r="AD52" s="342">
        <v>2.53</v>
      </c>
      <c r="AE52" s="299">
        <f>7*I52</f>
        <v>0</v>
      </c>
      <c r="AF52" s="633">
        <f>7*J52</f>
        <v>0</v>
      </c>
      <c r="AG52" s="634">
        <f>7*K52</f>
        <v>0</v>
      </c>
      <c r="AH52" s="302">
        <f>7*L52</f>
        <v>0</v>
      </c>
      <c r="AI52" s="303">
        <f>7*M52</f>
        <v>0</v>
      </c>
      <c r="AJ52" s="304">
        <f>7*N52</f>
        <v>0</v>
      </c>
      <c r="AK52" s="305">
        <f>7*O52</f>
        <v>0</v>
      </c>
      <c r="AL52" s="306">
        <f>7*P52</f>
        <v>0</v>
      </c>
      <c r="AM52" s="307">
        <f>7*Q52</f>
        <v>0</v>
      </c>
      <c r="AN52" s="308">
        <f>7*R52</f>
        <v>0</v>
      </c>
      <c r="AO52" s="309">
        <f>7*S52</f>
        <v>0</v>
      </c>
      <c r="AP52" s="310">
        <f>7*T52</f>
        <v>0</v>
      </c>
      <c r="AQ52" s="311">
        <f>7*U52</f>
        <v>0</v>
      </c>
      <c r="AR52" s="312">
        <f>7*V52</f>
        <v>0</v>
      </c>
      <c r="AS52" s="313">
        <f>7*W52</f>
        <v>0</v>
      </c>
      <c r="AT52" s="314">
        <f>7*X52</f>
        <v>0</v>
      </c>
      <c r="AU52" s="315">
        <f>7*Y52</f>
        <v>0</v>
      </c>
      <c r="AV52" s="342">
        <f>AD52*Z52</f>
        <v>0</v>
      </c>
      <c r="AW52" s="210"/>
      <c r="AX52" s="210"/>
      <c r="AY52" s="251"/>
      <c r="AZ52" s="251"/>
      <c r="BA52" s="635"/>
      <c r="BB52" s="251"/>
      <c r="BC52" s="618">
        <f>E52*Z52</f>
        <v>0</v>
      </c>
      <c r="BD52" s="635"/>
      <c r="BE52" s="251"/>
      <c r="BF52" s="92"/>
      <c r="BG52" s="93"/>
    </row>
    <row r="53" ht="69" customHeight="1">
      <c r="A53" t="s" s="653">
        <v>970</v>
      </c>
      <c r="B53" s="149"/>
      <c r="C53" t="s" s="359">
        <v>971</v>
      </c>
      <c r="D53" t="s" s="359">
        <v>66</v>
      </c>
      <c r="E53" s="151">
        <v>12</v>
      </c>
      <c r="F53" s="127">
        <v>7734.480431848860</v>
      </c>
      <c r="G53" s="128">
        <v>8507.928475033750</v>
      </c>
      <c r="H53" s="129">
        <f>G53/0.7</f>
        <v>12154.1835357625</v>
      </c>
      <c r="I53" s="130"/>
      <c r="J53" s="131"/>
      <c r="K53" s="132"/>
      <c r="L53" s="133"/>
      <c r="M53" s="134"/>
      <c r="N53" s="135"/>
      <c r="O53" s="136"/>
      <c r="P53" s="137"/>
      <c r="Q53" s="138"/>
      <c r="R53" s="139"/>
      <c r="S53" s="140"/>
      <c r="T53" s="141"/>
      <c r="U53" s="457"/>
      <c r="V53" s="143"/>
      <c r="W53" s="144"/>
      <c r="X53" s="145"/>
      <c r="Y53" s="146"/>
      <c r="Z53" s="147">
        <f>SUM(I53:Y53)</f>
        <v>0</v>
      </c>
      <c r="AA53" s="147">
        <f>Z53*E53</f>
        <v>0</v>
      </c>
      <c r="AB53" s="296">
        <f>F53*Z53</f>
        <v>0</v>
      </c>
      <c r="AC53" s="632">
        <v>262</v>
      </c>
      <c r="AD53" s="342">
        <v>1</v>
      </c>
      <c r="AE53" s="299">
        <f>12*I53</f>
        <v>0</v>
      </c>
      <c r="AF53" s="633">
        <f>12*J53</f>
        <v>0</v>
      </c>
      <c r="AG53" s="634">
        <f>12*K53</f>
        <v>0</v>
      </c>
      <c r="AH53" s="302">
        <f>12*L53</f>
        <v>0</v>
      </c>
      <c r="AI53" s="303">
        <f>12*M53</f>
        <v>0</v>
      </c>
      <c r="AJ53" s="304">
        <f>12*N53</f>
        <v>0</v>
      </c>
      <c r="AK53" s="305">
        <f>12*O53</f>
        <v>0</v>
      </c>
      <c r="AL53" s="306">
        <f>12*P53</f>
        <v>0</v>
      </c>
      <c r="AM53" s="307">
        <f>12*Q53</f>
        <v>0</v>
      </c>
      <c r="AN53" s="308">
        <f>12*R53</f>
        <v>0</v>
      </c>
      <c r="AO53" s="309">
        <f>12*S53</f>
        <v>0</v>
      </c>
      <c r="AP53" s="310">
        <f>12*T53</f>
        <v>0</v>
      </c>
      <c r="AQ53" s="311">
        <f>12*U53</f>
        <v>0</v>
      </c>
      <c r="AR53" s="312">
        <f>12*V53</f>
        <v>0</v>
      </c>
      <c r="AS53" s="313">
        <f>12*W53</f>
        <v>0</v>
      </c>
      <c r="AT53" s="314">
        <f>12*X53</f>
        <v>0</v>
      </c>
      <c r="AU53" s="315">
        <f>12*Y53</f>
        <v>0</v>
      </c>
      <c r="AV53" s="342">
        <f>AD53*Z53</f>
        <v>0</v>
      </c>
      <c r="AW53" s="210"/>
      <c r="AX53" s="210"/>
      <c r="AY53" s="251"/>
      <c r="AZ53" s="251"/>
      <c r="BA53" s="635"/>
      <c r="BB53" s="251"/>
      <c r="BC53" s="251"/>
      <c r="BD53" s="636">
        <f>E53*Z53</f>
        <v>0</v>
      </c>
      <c r="BE53" s="251"/>
      <c r="BF53" s="92"/>
      <c r="BG53" s="93"/>
    </row>
    <row r="54" ht="91" customHeight="1">
      <c r="A54" t="s" s="653">
        <v>972</v>
      </c>
      <c r="B54" s="149"/>
      <c r="C54" t="s" s="359">
        <v>973</v>
      </c>
      <c r="D54" t="s" s="359">
        <v>60</v>
      </c>
      <c r="E54" s="151">
        <v>8</v>
      </c>
      <c r="F54" s="127">
        <v>16118.4210526316</v>
      </c>
      <c r="G54" s="128">
        <v>17730.2631578948</v>
      </c>
      <c r="H54" s="129">
        <f>G54/0.7</f>
        <v>25328.9473684211</v>
      </c>
      <c r="I54" s="130"/>
      <c r="J54" s="131"/>
      <c r="K54" s="132"/>
      <c r="L54" s="133"/>
      <c r="M54" s="134"/>
      <c r="N54" s="135"/>
      <c r="O54" s="136"/>
      <c r="P54" s="137"/>
      <c r="Q54" s="138"/>
      <c r="R54" s="139"/>
      <c r="S54" s="140"/>
      <c r="T54" s="141"/>
      <c r="U54" s="457"/>
      <c r="V54" s="143"/>
      <c r="W54" s="144"/>
      <c r="X54" s="145"/>
      <c r="Y54" s="146"/>
      <c r="Z54" s="147">
        <f>SUM(I54:Y54)</f>
        <v>0</v>
      </c>
      <c r="AA54" s="147">
        <f>Z54*E54</f>
        <v>0</v>
      </c>
      <c r="AB54" s="296">
        <f>F54*Z54</f>
        <v>0</v>
      </c>
      <c r="AC54" s="632">
        <v>588</v>
      </c>
      <c r="AD54" s="342">
        <v>2.29</v>
      </c>
      <c r="AE54" s="299">
        <f>8*I54</f>
        <v>0</v>
      </c>
      <c r="AF54" s="633">
        <f>8*J54</f>
        <v>0</v>
      </c>
      <c r="AG54" s="634">
        <f>8*K54</f>
        <v>0</v>
      </c>
      <c r="AH54" s="302">
        <f>8*L54</f>
        <v>0</v>
      </c>
      <c r="AI54" s="303">
        <f>8*M54</f>
        <v>0</v>
      </c>
      <c r="AJ54" s="304">
        <f>8*N54</f>
        <v>0</v>
      </c>
      <c r="AK54" s="305">
        <f>8*O54</f>
        <v>0</v>
      </c>
      <c r="AL54" s="306">
        <f>8*P54</f>
        <v>0</v>
      </c>
      <c r="AM54" s="307">
        <f>8*Q54</f>
        <v>0</v>
      </c>
      <c r="AN54" s="308">
        <f>8*R54</f>
        <v>0</v>
      </c>
      <c r="AO54" s="309">
        <f>8*S54</f>
        <v>0</v>
      </c>
      <c r="AP54" s="310">
        <f>8*T54</f>
        <v>0</v>
      </c>
      <c r="AQ54" s="311">
        <f>8*U54</f>
        <v>0</v>
      </c>
      <c r="AR54" s="312">
        <f>8*V54</f>
        <v>0</v>
      </c>
      <c r="AS54" s="313">
        <f>8*W54</f>
        <v>0</v>
      </c>
      <c r="AT54" s="314">
        <f>8*X54</f>
        <v>0</v>
      </c>
      <c r="AU54" s="315">
        <f>8*Y54</f>
        <v>0</v>
      </c>
      <c r="AV54" s="342">
        <f>AD54*Z54</f>
        <v>0</v>
      </c>
      <c r="AW54" s="210"/>
      <c r="AX54" s="210"/>
      <c r="AY54" s="251"/>
      <c r="AZ54" s="251"/>
      <c r="BA54" s="635"/>
      <c r="BB54" s="251"/>
      <c r="BC54" s="618">
        <f>E54*Z54</f>
        <v>0</v>
      </c>
      <c r="BD54" s="635"/>
      <c r="BE54" s="251"/>
      <c r="BF54" s="92"/>
      <c r="BG54" s="93"/>
    </row>
    <row r="55" ht="82" customHeight="1">
      <c r="A55" t="s" s="653">
        <v>974</v>
      </c>
      <c r="B55" s="149"/>
      <c r="C55" t="s" s="359">
        <v>973</v>
      </c>
      <c r="D55" t="s" s="359">
        <v>60</v>
      </c>
      <c r="E55" s="151">
        <v>7</v>
      </c>
      <c r="F55" s="127">
        <v>15076.7543859649</v>
      </c>
      <c r="G55" s="128">
        <v>16584.4298245614</v>
      </c>
      <c r="H55" s="129">
        <f>G55/0.7</f>
        <v>23692.0426065163</v>
      </c>
      <c r="I55" s="130"/>
      <c r="J55" s="131"/>
      <c r="K55" s="132"/>
      <c r="L55" s="133"/>
      <c r="M55" s="134"/>
      <c r="N55" s="135"/>
      <c r="O55" s="136"/>
      <c r="P55" s="137"/>
      <c r="Q55" s="138"/>
      <c r="R55" s="139"/>
      <c r="S55" s="140"/>
      <c r="T55" s="141"/>
      <c r="U55" s="457"/>
      <c r="V55" s="143"/>
      <c r="W55" s="144"/>
      <c r="X55" s="145"/>
      <c r="Y55" s="146"/>
      <c r="Z55" s="147">
        <f>SUM(I55:Y55)</f>
        <v>0</v>
      </c>
      <c r="AA55" s="147">
        <f>Z55*E55</f>
        <v>0</v>
      </c>
      <c r="AB55" s="296">
        <f>F55*Z55</f>
        <v>0</v>
      </c>
      <c r="AC55" s="632">
        <v>550</v>
      </c>
      <c r="AD55" s="342">
        <v>2.15</v>
      </c>
      <c r="AE55" s="299">
        <f>7*I55</f>
        <v>0</v>
      </c>
      <c r="AF55" s="633">
        <f>7*J55</f>
        <v>0</v>
      </c>
      <c r="AG55" s="634">
        <f>7*K55</f>
        <v>0</v>
      </c>
      <c r="AH55" s="302">
        <f>7*L55</f>
        <v>0</v>
      </c>
      <c r="AI55" s="303">
        <f>7*M55</f>
        <v>0</v>
      </c>
      <c r="AJ55" s="304">
        <f>7*N55</f>
        <v>0</v>
      </c>
      <c r="AK55" s="305">
        <f>7*O55</f>
        <v>0</v>
      </c>
      <c r="AL55" s="306">
        <f>7*P55</f>
        <v>0</v>
      </c>
      <c r="AM55" s="307">
        <f>7*Q55</f>
        <v>0</v>
      </c>
      <c r="AN55" s="308">
        <f>7*R55</f>
        <v>0</v>
      </c>
      <c r="AO55" s="309">
        <f>7*S55</f>
        <v>0</v>
      </c>
      <c r="AP55" s="310">
        <f>7*T55</f>
        <v>0</v>
      </c>
      <c r="AQ55" s="311">
        <f>7*U55</f>
        <v>0</v>
      </c>
      <c r="AR55" s="312">
        <f>7*V55</f>
        <v>0</v>
      </c>
      <c r="AS55" s="313">
        <f>7*W55</f>
        <v>0</v>
      </c>
      <c r="AT55" s="314">
        <f>7*X55</f>
        <v>0</v>
      </c>
      <c r="AU55" s="315">
        <f>7*Y55</f>
        <v>0</v>
      </c>
      <c r="AV55" s="342">
        <f>AD55*Z55</f>
        <v>0</v>
      </c>
      <c r="AW55" s="210"/>
      <c r="AX55" s="210"/>
      <c r="AY55" s="251"/>
      <c r="AZ55" s="251"/>
      <c r="BA55" s="635"/>
      <c r="BB55" s="618">
        <f>E55*Z55</f>
        <v>0</v>
      </c>
      <c r="BC55" s="251"/>
      <c r="BD55" s="635"/>
      <c r="BE55" s="251"/>
      <c r="BF55" s="92"/>
      <c r="BG55" s="93"/>
    </row>
    <row r="56" ht="105" customHeight="1">
      <c r="A56" t="s" s="653">
        <v>975</v>
      </c>
      <c r="B56" s="149"/>
      <c r="C56" t="s" s="359">
        <v>976</v>
      </c>
      <c r="D56" t="s" s="359">
        <v>54</v>
      </c>
      <c r="E56" s="151">
        <v>5</v>
      </c>
      <c r="F56" s="127">
        <v>44133.7719298247</v>
      </c>
      <c r="G56" s="128">
        <v>48547.1491228072</v>
      </c>
      <c r="H56" s="129">
        <f>G56/0.7</f>
        <v>69353.0701754389</v>
      </c>
      <c r="I56" s="130"/>
      <c r="J56" s="131"/>
      <c r="K56" s="132"/>
      <c r="L56" s="133"/>
      <c r="M56" s="134"/>
      <c r="N56" s="135"/>
      <c r="O56" s="136"/>
      <c r="P56" s="137"/>
      <c r="Q56" s="138"/>
      <c r="R56" s="139"/>
      <c r="S56" s="140"/>
      <c r="T56" s="141"/>
      <c r="U56" s="457"/>
      <c r="V56" s="143"/>
      <c r="W56" s="144"/>
      <c r="X56" s="145"/>
      <c r="Y56" s="146"/>
      <c r="Z56" s="147">
        <f>SUM(I56:Y56)</f>
        <v>0</v>
      </c>
      <c r="AA56" s="147">
        <f>Z56*E56</f>
        <v>0</v>
      </c>
      <c r="AB56" s="296">
        <f>F56*Z56</f>
        <v>0</v>
      </c>
      <c r="AC56" s="632">
        <v>1610</v>
      </c>
      <c r="AD56" s="342">
        <v>6.27</v>
      </c>
      <c r="AE56" s="299">
        <f>5*I56</f>
        <v>0</v>
      </c>
      <c r="AF56" s="633">
        <f>5*J56</f>
        <v>0</v>
      </c>
      <c r="AG56" s="634">
        <f>5*K56</f>
        <v>0</v>
      </c>
      <c r="AH56" s="302">
        <f>5*L56</f>
        <v>0</v>
      </c>
      <c r="AI56" s="303">
        <f>5*M56</f>
        <v>0</v>
      </c>
      <c r="AJ56" s="304">
        <f>5*N56</f>
        <v>0</v>
      </c>
      <c r="AK56" s="305">
        <f>5*O56</f>
        <v>0</v>
      </c>
      <c r="AL56" s="306">
        <f>5*P56</f>
        <v>0</v>
      </c>
      <c r="AM56" s="307">
        <f>5*Q56</f>
        <v>0</v>
      </c>
      <c r="AN56" s="308">
        <f>5*R56</f>
        <v>0</v>
      </c>
      <c r="AO56" s="309">
        <f>5*S56</f>
        <v>0</v>
      </c>
      <c r="AP56" s="310">
        <f>5*T56</f>
        <v>0</v>
      </c>
      <c r="AQ56" s="311">
        <f>5*U56</f>
        <v>0</v>
      </c>
      <c r="AR56" s="312">
        <f>5*V56</f>
        <v>0</v>
      </c>
      <c r="AS56" s="313">
        <f>5*W56</f>
        <v>0</v>
      </c>
      <c r="AT56" s="314">
        <f>5*X56</f>
        <v>0</v>
      </c>
      <c r="AU56" s="315">
        <f>5*Y56</f>
        <v>0</v>
      </c>
      <c r="AV56" s="342">
        <f>AD56*Z56</f>
        <v>0</v>
      </c>
      <c r="AW56" s="210"/>
      <c r="AX56" s="210"/>
      <c r="AY56" s="251"/>
      <c r="AZ56" s="251"/>
      <c r="BA56" s="636">
        <f>E56*Z56</f>
        <v>0</v>
      </c>
      <c r="BB56" s="251"/>
      <c r="BC56" s="251"/>
      <c r="BD56" s="635"/>
      <c r="BE56" s="251"/>
      <c r="BF56" s="92"/>
      <c r="BG56" s="93"/>
    </row>
    <row r="57" ht="74" customHeight="1">
      <c r="A57" t="s" s="653">
        <v>977</v>
      </c>
      <c r="B57" s="149"/>
      <c r="C57" t="s" s="359">
        <v>978</v>
      </c>
      <c r="D57" t="s" s="359">
        <v>60</v>
      </c>
      <c r="E57" s="151">
        <v>8</v>
      </c>
      <c r="F57" s="127">
        <v>24506.5789473684</v>
      </c>
      <c r="G57" s="128">
        <v>26957.2368421052</v>
      </c>
      <c r="H57" s="129">
        <f>G57/0.7</f>
        <v>38510.3383458646</v>
      </c>
      <c r="I57" s="130"/>
      <c r="J57" s="131"/>
      <c r="K57" s="132"/>
      <c r="L57" s="133"/>
      <c r="M57" s="134"/>
      <c r="N57" s="135"/>
      <c r="O57" s="136"/>
      <c r="P57" s="137"/>
      <c r="Q57" s="138"/>
      <c r="R57" s="139"/>
      <c r="S57" s="140"/>
      <c r="T57" s="141"/>
      <c r="U57" s="457"/>
      <c r="V57" s="143"/>
      <c r="W57" s="144"/>
      <c r="X57" s="145"/>
      <c r="Y57" s="146"/>
      <c r="Z57" s="147">
        <f>SUM(I57:Y57)</f>
        <v>0</v>
      </c>
      <c r="AA57" s="147">
        <f>Z57*E57</f>
        <v>0</v>
      </c>
      <c r="AB57" s="296">
        <f>F57*Z57</f>
        <v>0</v>
      </c>
      <c r="AC57" s="632">
        <v>894</v>
      </c>
      <c r="AD57" s="342">
        <v>3.48</v>
      </c>
      <c r="AE57" s="299">
        <f>8*I57</f>
        <v>0</v>
      </c>
      <c r="AF57" s="633">
        <f>8*J57</f>
        <v>0</v>
      </c>
      <c r="AG57" s="634">
        <f>8*K57</f>
        <v>0</v>
      </c>
      <c r="AH57" s="302">
        <f>8*L57</f>
        <v>0</v>
      </c>
      <c r="AI57" s="303">
        <f>8*M57</f>
        <v>0</v>
      </c>
      <c r="AJ57" s="304">
        <f>8*N57</f>
        <v>0</v>
      </c>
      <c r="AK57" s="305">
        <f>8*O57</f>
        <v>0</v>
      </c>
      <c r="AL57" s="306">
        <f>8*P57</f>
        <v>0</v>
      </c>
      <c r="AM57" s="307">
        <f>8*Q57</f>
        <v>0</v>
      </c>
      <c r="AN57" s="308">
        <f>8*R57</f>
        <v>0</v>
      </c>
      <c r="AO57" s="309">
        <f>8*S57</f>
        <v>0</v>
      </c>
      <c r="AP57" s="310">
        <f>8*T57</f>
        <v>0</v>
      </c>
      <c r="AQ57" s="311">
        <f>8*U57</f>
        <v>0</v>
      </c>
      <c r="AR57" s="312">
        <f>8*V57</f>
        <v>0</v>
      </c>
      <c r="AS57" s="313">
        <f>8*W57</f>
        <v>0</v>
      </c>
      <c r="AT57" s="314">
        <f>8*X57</f>
        <v>0</v>
      </c>
      <c r="AU57" s="315">
        <f>8*Y57</f>
        <v>0</v>
      </c>
      <c r="AV57" s="342">
        <f>AD57*Z57</f>
        <v>0</v>
      </c>
      <c r="AW57" s="210"/>
      <c r="AX57" s="210"/>
      <c r="AY57" s="251"/>
      <c r="AZ57" s="251"/>
      <c r="BA57" s="635"/>
      <c r="BB57" s="251"/>
      <c r="BC57" s="618">
        <f>E57*Z57</f>
        <v>0</v>
      </c>
      <c r="BD57" s="635"/>
      <c r="BE57" s="251"/>
      <c r="BF57" s="92"/>
      <c r="BG57" s="93"/>
    </row>
    <row r="58" ht="64" customHeight="1">
      <c r="A58" t="s" s="653">
        <v>979</v>
      </c>
      <c r="B58" s="149"/>
      <c r="C58" t="s" s="359">
        <v>980</v>
      </c>
      <c r="D58" t="s" s="359">
        <v>60</v>
      </c>
      <c r="E58" s="151">
        <v>8</v>
      </c>
      <c r="F58" s="127">
        <v>15542.7631578947</v>
      </c>
      <c r="G58" s="128">
        <v>17097.0394736842</v>
      </c>
      <c r="H58" s="129">
        <f>G58/0.7</f>
        <v>24424.3421052631</v>
      </c>
      <c r="I58" s="130"/>
      <c r="J58" s="131"/>
      <c r="K58" s="132"/>
      <c r="L58" s="133"/>
      <c r="M58" s="134"/>
      <c r="N58" s="135"/>
      <c r="O58" s="136"/>
      <c r="P58" s="137"/>
      <c r="Q58" s="138"/>
      <c r="R58" s="139"/>
      <c r="S58" s="140"/>
      <c r="T58" s="141"/>
      <c r="U58" s="457"/>
      <c r="V58" s="143"/>
      <c r="W58" s="144"/>
      <c r="X58" s="145"/>
      <c r="Y58" s="146"/>
      <c r="Z58" s="147">
        <f>SUM(I58:Y58)</f>
        <v>0</v>
      </c>
      <c r="AA58" s="147">
        <f>Z58*E58</f>
        <v>0</v>
      </c>
      <c r="AB58" s="296">
        <f>F58*Z58</f>
        <v>0</v>
      </c>
      <c r="AC58" s="632">
        <v>567</v>
      </c>
      <c r="AD58" s="342">
        <v>2.21</v>
      </c>
      <c r="AE58" s="299">
        <f>8*I58</f>
        <v>0</v>
      </c>
      <c r="AF58" s="633">
        <f>8*J58</f>
        <v>0</v>
      </c>
      <c r="AG58" s="634">
        <f>8*K58</f>
        <v>0</v>
      </c>
      <c r="AH58" s="302">
        <f>8*L58</f>
        <v>0</v>
      </c>
      <c r="AI58" s="303">
        <f>8*M58</f>
        <v>0</v>
      </c>
      <c r="AJ58" s="304">
        <f>8*N58</f>
        <v>0</v>
      </c>
      <c r="AK58" s="305">
        <f>8*O58</f>
        <v>0</v>
      </c>
      <c r="AL58" s="306">
        <f>8*P58</f>
        <v>0</v>
      </c>
      <c r="AM58" s="307">
        <f>8*Q58</f>
        <v>0</v>
      </c>
      <c r="AN58" s="308">
        <f>8*R58</f>
        <v>0</v>
      </c>
      <c r="AO58" s="309">
        <f>8*S58</f>
        <v>0</v>
      </c>
      <c r="AP58" s="310">
        <f>8*T58</f>
        <v>0</v>
      </c>
      <c r="AQ58" s="311">
        <f>8*U58</f>
        <v>0</v>
      </c>
      <c r="AR58" s="312">
        <f>8*V58</f>
        <v>0</v>
      </c>
      <c r="AS58" s="313">
        <f>8*W58</f>
        <v>0</v>
      </c>
      <c r="AT58" s="314">
        <f>8*X58</f>
        <v>0</v>
      </c>
      <c r="AU58" s="315">
        <f>8*Y58</f>
        <v>0</v>
      </c>
      <c r="AV58" s="342">
        <f>AD58*Z58</f>
        <v>0</v>
      </c>
      <c r="AW58" s="210"/>
      <c r="AX58" s="210"/>
      <c r="AY58" s="251"/>
      <c r="AZ58" s="251"/>
      <c r="BA58" s="635"/>
      <c r="BB58" s="251"/>
      <c r="BC58" s="618">
        <f>E58*Z58</f>
        <v>0</v>
      </c>
      <c r="BD58" s="635"/>
      <c r="BE58" s="251"/>
      <c r="BF58" s="92"/>
      <c r="BG58" s="93"/>
    </row>
    <row r="59" ht="68" customHeight="1">
      <c r="A59" t="s" s="653">
        <v>981</v>
      </c>
      <c r="B59" s="149"/>
      <c r="C59" t="s" s="359">
        <v>607</v>
      </c>
      <c r="D59" t="s" s="359">
        <v>60</v>
      </c>
      <c r="E59" s="151">
        <v>9</v>
      </c>
      <c r="F59" s="127">
        <v>24561.4035087719</v>
      </c>
      <c r="G59" s="128">
        <v>27017.5438596491</v>
      </c>
      <c r="H59" s="129">
        <f>G59/0.7</f>
        <v>38596.4912280701</v>
      </c>
      <c r="I59" s="130"/>
      <c r="J59" s="131"/>
      <c r="K59" s="132"/>
      <c r="L59" s="133"/>
      <c r="M59" s="134"/>
      <c r="N59" s="135"/>
      <c r="O59" s="136"/>
      <c r="P59" s="137"/>
      <c r="Q59" s="138"/>
      <c r="R59" s="139"/>
      <c r="S59" s="140"/>
      <c r="T59" s="141"/>
      <c r="U59" s="457"/>
      <c r="V59" s="143"/>
      <c r="W59" s="144"/>
      <c r="X59" s="145"/>
      <c r="Y59" s="146"/>
      <c r="Z59" s="147">
        <f>SUM(I59:Y59)</f>
        <v>0</v>
      </c>
      <c r="AA59" s="147">
        <f>Z59*E59</f>
        <v>0</v>
      </c>
      <c r="AB59" s="296">
        <f>F59*Z59</f>
        <v>0</v>
      </c>
      <c r="AC59" s="632">
        <v>896</v>
      </c>
      <c r="AD59" s="342">
        <v>3.49</v>
      </c>
      <c r="AE59" s="299">
        <f>9*I59</f>
        <v>0</v>
      </c>
      <c r="AF59" s="633">
        <f>9*J59</f>
        <v>0</v>
      </c>
      <c r="AG59" s="634">
        <f>9*K59</f>
        <v>0</v>
      </c>
      <c r="AH59" s="302">
        <f>9*L59</f>
        <v>0</v>
      </c>
      <c r="AI59" s="303">
        <f>9*M59</f>
        <v>0</v>
      </c>
      <c r="AJ59" s="304">
        <f>9*N59</f>
        <v>0</v>
      </c>
      <c r="AK59" s="305">
        <f>9*O59</f>
        <v>0</v>
      </c>
      <c r="AL59" s="306">
        <f>9*P59</f>
        <v>0</v>
      </c>
      <c r="AM59" s="307">
        <f>9*Q59</f>
        <v>0</v>
      </c>
      <c r="AN59" s="308">
        <f>9*R59</f>
        <v>0</v>
      </c>
      <c r="AO59" s="309">
        <f>9*S59</f>
        <v>0</v>
      </c>
      <c r="AP59" s="310">
        <f>9*T59</f>
        <v>0</v>
      </c>
      <c r="AQ59" s="311">
        <f>9*U59</f>
        <v>0</v>
      </c>
      <c r="AR59" s="312">
        <f>9*V59</f>
        <v>0</v>
      </c>
      <c r="AS59" s="313">
        <f>9*W59</f>
        <v>0</v>
      </c>
      <c r="AT59" s="314">
        <f>9*X59</f>
        <v>0</v>
      </c>
      <c r="AU59" s="315">
        <f>9*Y59</f>
        <v>0</v>
      </c>
      <c r="AV59" s="342">
        <f>AD59*Z59</f>
        <v>0</v>
      </c>
      <c r="AW59" s="210"/>
      <c r="AX59" s="210"/>
      <c r="AY59" s="251"/>
      <c r="AZ59" s="251"/>
      <c r="BA59" s="635"/>
      <c r="BB59" s="251"/>
      <c r="BC59" s="618">
        <f>E59*Z59</f>
        <v>0</v>
      </c>
      <c r="BD59" s="635"/>
      <c r="BE59" s="251"/>
      <c r="BF59" s="92"/>
      <c r="BG59" s="93"/>
    </row>
    <row r="60" ht="74" customHeight="1">
      <c r="A60" t="s" s="653">
        <v>982</v>
      </c>
      <c r="B60" s="149"/>
      <c r="C60" t="s" s="359">
        <v>983</v>
      </c>
      <c r="D60" t="s" s="359">
        <v>75</v>
      </c>
      <c r="E60" s="151">
        <v>12</v>
      </c>
      <c r="F60" s="127">
        <v>4989.035087719320</v>
      </c>
      <c r="G60" s="128">
        <v>5487.938596491250</v>
      </c>
      <c r="H60" s="129">
        <f>G60/0.7</f>
        <v>7839.912280701790</v>
      </c>
      <c r="I60" s="130"/>
      <c r="J60" s="131"/>
      <c r="K60" s="132"/>
      <c r="L60" s="133"/>
      <c r="M60" s="134"/>
      <c r="N60" s="135"/>
      <c r="O60" s="136"/>
      <c r="P60" s="137"/>
      <c r="Q60" s="138"/>
      <c r="R60" s="139"/>
      <c r="S60" s="140"/>
      <c r="T60" s="141"/>
      <c r="U60" s="457"/>
      <c r="V60" s="143"/>
      <c r="W60" s="144"/>
      <c r="X60" s="145"/>
      <c r="Y60" s="146"/>
      <c r="Z60" s="147">
        <f>SUM(I60:Y60)</f>
        <v>0</v>
      </c>
      <c r="AA60" s="147">
        <f>Z60*E60</f>
        <v>0</v>
      </c>
      <c r="AB60" s="296">
        <f>F60*Z60</f>
        <v>0</v>
      </c>
      <c r="AC60" s="632">
        <v>156</v>
      </c>
      <c r="AD60" s="342">
        <v>0.59</v>
      </c>
      <c r="AE60" s="299">
        <f>12*I60</f>
        <v>0</v>
      </c>
      <c r="AF60" s="633">
        <f>12*J60</f>
        <v>0</v>
      </c>
      <c r="AG60" s="634">
        <f>12*K60</f>
        <v>0</v>
      </c>
      <c r="AH60" s="302">
        <f>12*L60</f>
        <v>0</v>
      </c>
      <c r="AI60" s="303">
        <f>12*M60</f>
        <v>0</v>
      </c>
      <c r="AJ60" s="304">
        <f>12*N60</f>
        <v>0</v>
      </c>
      <c r="AK60" s="305">
        <f>12*O60</f>
        <v>0</v>
      </c>
      <c r="AL60" s="306">
        <f>12*P60</f>
        <v>0</v>
      </c>
      <c r="AM60" s="307">
        <f>12*Q60</f>
        <v>0</v>
      </c>
      <c r="AN60" s="308">
        <f>12*R60</f>
        <v>0</v>
      </c>
      <c r="AO60" s="309">
        <f>12*S60</f>
        <v>0</v>
      </c>
      <c r="AP60" s="310">
        <f>12*T60</f>
        <v>0</v>
      </c>
      <c r="AQ60" s="311">
        <f>12*U60</f>
        <v>0</v>
      </c>
      <c r="AR60" s="312">
        <f>12*V60</f>
        <v>0</v>
      </c>
      <c r="AS60" s="313">
        <f>12*W60</f>
        <v>0</v>
      </c>
      <c r="AT60" s="314">
        <f>12*X60</f>
        <v>0</v>
      </c>
      <c r="AU60" s="315">
        <f>12*Y60</f>
        <v>0</v>
      </c>
      <c r="AV60" s="342">
        <f>AD60*Z60</f>
        <v>0</v>
      </c>
      <c r="AW60" s="210"/>
      <c r="AX60" s="210"/>
      <c r="AY60" s="251"/>
      <c r="AZ60" s="251"/>
      <c r="BA60" s="635"/>
      <c r="BB60" s="251"/>
      <c r="BC60" s="251"/>
      <c r="BD60" s="635"/>
      <c r="BE60" s="618">
        <f>E60*Z60</f>
        <v>0</v>
      </c>
      <c r="BF60" s="92"/>
      <c r="BG60" s="93"/>
    </row>
    <row r="61" ht="132" customHeight="1">
      <c r="A61" t="s" s="653">
        <v>984</v>
      </c>
      <c r="B61" s="149"/>
      <c r="C61" t="s" s="359">
        <v>985</v>
      </c>
      <c r="D61" t="s" s="359">
        <v>54</v>
      </c>
      <c r="E61" s="151">
        <v>4</v>
      </c>
      <c r="F61" s="127">
        <v>62746.710526316</v>
      </c>
      <c r="G61" s="128">
        <v>69021.381578947607</v>
      </c>
      <c r="H61" s="129">
        <f>G61/0.7</f>
        <v>98601.9736842109</v>
      </c>
      <c r="I61" s="130"/>
      <c r="J61" s="131"/>
      <c r="K61" s="132"/>
      <c r="L61" s="133"/>
      <c r="M61" s="134"/>
      <c r="N61" s="135"/>
      <c r="O61" s="136"/>
      <c r="P61" s="137"/>
      <c r="Q61" s="138"/>
      <c r="R61" s="139"/>
      <c r="S61" s="140"/>
      <c r="T61" s="141"/>
      <c r="U61" s="457"/>
      <c r="V61" s="143"/>
      <c r="W61" s="144"/>
      <c r="X61" s="145"/>
      <c r="Y61" s="146"/>
      <c r="Z61" s="147">
        <f>SUM(I61:Y61)</f>
        <v>0</v>
      </c>
      <c r="AA61" s="147">
        <f>Z61*E61</f>
        <v>0</v>
      </c>
      <c r="AB61" s="296">
        <f>F61*Z61</f>
        <v>0</v>
      </c>
      <c r="AC61" s="632">
        <v>2289</v>
      </c>
      <c r="AD61" s="342">
        <v>8.91</v>
      </c>
      <c r="AE61" s="299">
        <f>4*I61</f>
        <v>0</v>
      </c>
      <c r="AF61" s="633">
        <f>4*J61</f>
        <v>0</v>
      </c>
      <c r="AG61" s="634">
        <f>4*K61</f>
        <v>0</v>
      </c>
      <c r="AH61" s="302">
        <f>4*L61</f>
        <v>0</v>
      </c>
      <c r="AI61" s="303">
        <f>4*M61</f>
        <v>0</v>
      </c>
      <c r="AJ61" s="304">
        <f>4*N61</f>
        <v>0</v>
      </c>
      <c r="AK61" s="305">
        <f>4*O61</f>
        <v>0</v>
      </c>
      <c r="AL61" s="306">
        <f>4*P61</f>
        <v>0</v>
      </c>
      <c r="AM61" s="307">
        <f>4*Q61</f>
        <v>0</v>
      </c>
      <c r="AN61" s="308">
        <f>4*R61</f>
        <v>0</v>
      </c>
      <c r="AO61" s="309">
        <f>4*S61</f>
        <v>0</v>
      </c>
      <c r="AP61" s="310">
        <f>4*T61</f>
        <v>0</v>
      </c>
      <c r="AQ61" s="311">
        <f>4*U61</f>
        <v>0</v>
      </c>
      <c r="AR61" s="312">
        <f>4*V61</f>
        <v>0</v>
      </c>
      <c r="AS61" s="313">
        <f>4*W61</f>
        <v>0</v>
      </c>
      <c r="AT61" s="314">
        <f>4*X61</f>
        <v>0</v>
      </c>
      <c r="AU61" s="315">
        <f>4*Y61</f>
        <v>0</v>
      </c>
      <c r="AV61" s="342">
        <f>AD61*Z61</f>
        <v>0</v>
      </c>
      <c r="AW61" s="210"/>
      <c r="AX61" s="210"/>
      <c r="AY61" s="251"/>
      <c r="AZ61" s="251"/>
      <c r="BA61" s="635"/>
      <c r="BB61" s="618">
        <f>E61*Z61</f>
        <v>0</v>
      </c>
      <c r="BC61" s="251"/>
      <c r="BD61" s="635"/>
      <c r="BE61" s="251"/>
      <c r="BF61" s="92"/>
      <c r="BG61" s="93"/>
    </row>
    <row r="62" ht="62" customHeight="1">
      <c r="A62" t="s" s="653">
        <v>986</v>
      </c>
      <c r="B62" s="149"/>
      <c r="C62" t="s" s="359">
        <v>987</v>
      </c>
      <c r="D62" t="s" s="359">
        <v>66</v>
      </c>
      <c r="E62" s="151">
        <v>11</v>
      </c>
      <c r="F62" s="127">
        <v>5820.540935672550</v>
      </c>
      <c r="G62" s="128">
        <v>6402.595029239810</v>
      </c>
      <c r="H62" s="129">
        <f>G62/0.7</f>
        <v>9146.564327485439</v>
      </c>
      <c r="I62" s="130"/>
      <c r="J62" s="131"/>
      <c r="K62" s="132"/>
      <c r="L62" s="133"/>
      <c r="M62" s="134"/>
      <c r="N62" s="135"/>
      <c r="O62" s="136"/>
      <c r="P62" s="137"/>
      <c r="Q62" s="138"/>
      <c r="R62" s="139"/>
      <c r="S62" s="140"/>
      <c r="T62" s="141"/>
      <c r="U62" s="457"/>
      <c r="V62" s="143"/>
      <c r="W62" s="144"/>
      <c r="X62" s="145"/>
      <c r="Y62" s="146"/>
      <c r="Z62" s="147">
        <f>SUM(I62:Y62)</f>
        <v>0</v>
      </c>
      <c r="AA62" s="147">
        <f>Z62*E62</f>
        <v>0</v>
      </c>
      <c r="AB62" s="296">
        <f>F62*Z62</f>
        <v>0</v>
      </c>
      <c r="AC62" s="632">
        <v>182</v>
      </c>
      <c r="AD62" s="342">
        <v>0.71</v>
      </c>
      <c r="AE62" s="299">
        <f>11*I62</f>
        <v>0</v>
      </c>
      <c r="AF62" s="633">
        <f>11*J62</f>
        <v>0</v>
      </c>
      <c r="AG62" s="634">
        <f>11*K62</f>
        <v>0</v>
      </c>
      <c r="AH62" s="302">
        <f>11*L62</f>
        <v>0</v>
      </c>
      <c r="AI62" s="303">
        <f>11*M62</f>
        <v>0</v>
      </c>
      <c r="AJ62" s="304">
        <f>11*N62</f>
        <v>0</v>
      </c>
      <c r="AK62" s="305">
        <f>11*O62</f>
        <v>0</v>
      </c>
      <c r="AL62" s="306">
        <f>11*P62</f>
        <v>0</v>
      </c>
      <c r="AM62" s="307">
        <f>11*Q62</f>
        <v>0</v>
      </c>
      <c r="AN62" s="308">
        <f>11*R62</f>
        <v>0</v>
      </c>
      <c r="AO62" s="309">
        <f>11*S62</f>
        <v>0</v>
      </c>
      <c r="AP62" s="310">
        <f>11*T62</f>
        <v>0</v>
      </c>
      <c r="AQ62" s="311">
        <f>11*U62</f>
        <v>0</v>
      </c>
      <c r="AR62" s="312">
        <f>11*V62</f>
        <v>0</v>
      </c>
      <c r="AS62" s="313">
        <f>11*W62</f>
        <v>0</v>
      </c>
      <c r="AT62" s="314">
        <f>11*X62</f>
        <v>0</v>
      </c>
      <c r="AU62" s="315">
        <f>11*Y62</f>
        <v>0</v>
      </c>
      <c r="AV62" s="342">
        <f>AD62*Z62</f>
        <v>0</v>
      </c>
      <c r="AW62" s="210"/>
      <c r="AX62" s="210"/>
      <c r="AY62" s="251"/>
      <c r="AZ62" s="251"/>
      <c r="BA62" s="635"/>
      <c r="BB62" s="251"/>
      <c r="BC62" s="251"/>
      <c r="BD62" s="636">
        <f>E62*Z62</f>
        <v>0</v>
      </c>
      <c r="BE62" s="251"/>
      <c r="BF62" s="92"/>
      <c r="BG62" s="93"/>
    </row>
    <row r="63" ht="74" customHeight="1">
      <c r="A63" t="s" s="653">
        <v>988</v>
      </c>
      <c r="B63" s="149"/>
      <c r="C63" t="s" s="359">
        <v>901</v>
      </c>
      <c r="D63" t="s" s="359">
        <v>66</v>
      </c>
      <c r="E63" s="151">
        <v>10</v>
      </c>
      <c r="F63" s="127">
        <v>7227.704678362580</v>
      </c>
      <c r="G63" s="128">
        <v>7950.475146198840</v>
      </c>
      <c r="H63" s="129">
        <f>G63/0.7</f>
        <v>11357.8216374269</v>
      </c>
      <c r="I63" s="130"/>
      <c r="J63" s="131"/>
      <c r="K63" s="132"/>
      <c r="L63" s="133"/>
      <c r="M63" s="134"/>
      <c r="N63" s="135"/>
      <c r="O63" s="136"/>
      <c r="P63" s="137"/>
      <c r="Q63" s="138"/>
      <c r="R63" s="139"/>
      <c r="S63" s="140"/>
      <c r="T63" s="141"/>
      <c r="U63" s="457"/>
      <c r="V63" s="143"/>
      <c r="W63" s="144"/>
      <c r="X63" s="145"/>
      <c r="Y63" s="146"/>
      <c r="Z63" s="147">
        <f>SUM(I63:Y63)</f>
        <v>0</v>
      </c>
      <c r="AA63" s="147">
        <f>Z63*E63</f>
        <v>0</v>
      </c>
      <c r="AB63" s="296">
        <f>F63*Z63</f>
        <v>0</v>
      </c>
      <c r="AC63" s="632">
        <v>226</v>
      </c>
      <c r="AD63" s="342">
        <v>0.88</v>
      </c>
      <c r="AE63" s="299">
        <f>10*I63</f>
        <v>0</v>
      </c>
      <c r="AF63" s="633">
        <f>10*J63</f>
        <v>0</v>
      </c>
      <c r="AG63" s="634">
        <f>10*K63</f>
        <v>0</v>
      </c>
      <c r="AH63" s="302">
        <f>10*L63</f>
        <v>0</v>
      </c>
      <c r="AI63" s="303">
        <f>10*M63</f>
        <v>0</v>
      </c>
      <c r="AJ63" s="304">
        <f>10*N63</f>
        <v>0</v>
      </c>
      <c r="AK63" s="305">
        <f>10*O63</f>
        <v>0</v>
      </c>
      <c r="AL63" s="306">
        <f>10*P63</f>
        <v>0</v>
      </c>
      <c r="AM63" s="307">
        <f>10*Q63</f>
        <v>0</v>
      </c>
      <c r="AN63" s="308">
        <f>10*R63</f>
        <v>0</v>
      </c>
      <c r="AO63" s="309">
        <f>10*S63</f>
        <v>0</v>
      </c>
      <c r="AP63" s="310">
        <f>10*T63</f>
        <v>0</v>
      </c>
      <c r="AQ63" s="311">
        <f>10*U63</f>
        <v>0</v>
      </c>
      <c r="AR63" s="312">
        <f>10*V63</f>
        <v>0</v>
      </c>
      <c r="AS63" s="313">
        <f>10*W63</f>
        <v>0</v>
      </c>
      <c r="AT63" s="314">
        <f>10*X63</f>
        <v>0</v>
      </c>
      <c r="AU63" s="315">
        <f>10*Y63</f>
        <v>0</v>
      </c>
      <c r="AV63" s="342">
        <f>AD63*Z63</f>
        <v>0</v>
      </c>
      <c r="AW63" s="210"/>
      <c r="AX63" s="210"/>
      <c r="AY63" s="251"/>
      <c r="AZ63" s="251"/>
      <c r="BA63" s="635"/>
      <c r="BB63" s="251"/>
      <c r="BC63" s="251"/>
      <c r="BD63" s="636">
        <f>E63*Z63</f>
        <v>0</v>
      </c>
      <c r="BE63" s="251"/>
      <c r="BF63" s="92"/>
      <c r="BG63" s="93"/>
    </row>
    <row r="64" ht="84" customHeight="1">
      <c r="A64" s="175"/>
      <c r="B64" s="175"/>
      <c r="C64" s="654"/>
      <c r="D64" s="654"/>
      <c r="E64" s="655"/>
      <c r="F64" s="656"/>
      <c r="G64" s="656"/>
      <c r="H64" s="656"/>
      <c r="I64" s="657"/>
      <c r="J64" s="658"/>
      <c r="K64" s="659"/>
      <c r="L64" s="184"/>
      <c r="M64" s="185"/>
      <c r="N64" s="660"/>
      <c r="O64" s="661"/>
      <c r="P64" s="662"/>
      <c r="Q64" s="663"/>
      <c r="R64" s="664"/>
      <c r="S64" s="665"/>
      <c r="T64" s="666"/>
      <c r="U64" s="667"/>
      <c r="V64" s="668"/>
      <c r="W64" s="669"/>
      <c r="X64" s="670"/>
      <c r="Y64" s="671"/>
      <c r="Z64" s="198">
        <f>SUM(I64:Y64)</f>
        <v>0</v>
      </c>
      <c r="AA64" s="198">
        <f>Z64*E64</f>
        <v>0</v>
      </c>
      <c r="AB64" s="434">
        <f>F64*Z64</f>
        <v>0</v>
      </c>
      <c r="AC64" s="205"/>
      <c r="AD64" s="327"/>
      <c r="AE64" s="637"/>
      <c r="AF64" s="638"/>
      <c r="AG64" s="639"/>
      <c r="AH64" s="640"/>
      <c r="AI64" s="641"/>
      <c r="AJ64" s="642"/>
      <c r="AK64" s="643"/>
      <c r="AL64" s="644"/>
      <c r="AM64" s="645"/>
      <c r="AN64" s="646"/>
      <c r="AO64" s="647"/>
      <c r="AP64" s="648"/>
      <c r="AQ64" s="649"/>
      <c r="AR64" s="672"/>
      <c r="AS64" s="650"/>
      <c r="AT64" s="651"/>
      <c r="AU64" s="652"/>
      <c r="AV64" s="327"/>
      <c r="AW64" s="210"/>
      <c r="AX64" s="210"/>
      <c r="AY64" s="251"/>
      <c r="AZ64" s="251"/>
      <c r="BA64" s="251"/>
      <c r="BB64" s="251"/>
      <c r="BC64" s="251"/>
      <c r="BD64" s="251"/>
      <c r="BE64" s="251"/>
      <c r="BF64" s="92"/>
      <c r="BG64" s="93"/>
    </row>
    <row r="65" ht="49.7" customHeight="1">
      <c r="A65" t="s" s="200">
        <v>17</v>
      </c>
      <c r="B65" s="201"/>
      <c r="C65" s="201"/>
      <c r="D65" s="201"/>
      <c r="E65" s="201"/>
      <c r="F65" s="201"/>
      <c r="G65" s="201"/>
      <c r="H65" s="201"/>
      <c r="I65" s="673">
        <f>SUM(I3:I64)</f>
        <v>0</v>
      </c>
      <c r="J65" s="203">
        <f>SUM(J3:J64)</f>
        <v>0</v>
      </c>
      <c r="K65" s="203">
        <f>SUM(K3:K64)</f>
        <v>0</v>
      </c>
      <c r="L65" s="203">
        <f>SUM(L3:L64)</f>
        <v>0</v>
      </c>
      <c r="M65" s="203">
        <f>SUM(M3:M64)</f>
        <v>0</v>
      </c>
      <c r="N65" s="203">
        <f>SUM(N3:N64)</f>
        <v>0</v>
      </c>
      <c r="O65" s="203">
        <f>SUM(O3:O64)</f>
        <v>0</v>
      </c>
      <c r="P65" s="203">
        <f>SUM(P3:P64)</f>
        <v>0</v>
      </c>
      <c r="Q65" s="203">
        <f>SUM(Q3:Q64)</f>
        <v>0</v>
      </c>
      <c r="R65" s="203">
        <f>SUM(R3:R64)</f>
        <v>0</v>
      </c>
      <c r="S65" s="203">
        <f>SUM(S3:S64)</f>
        <v>0</v>
      </c>
      <c r="T65" s="203">
        <f>SUM(T3:T64)</f>
        <v>0</v>
      </c>
      <c r="U65" s="203">
        <f>SUM(U3:U64)</f>
        <v>0</v>
      </c>
      <c r="V65" s="203">
        <f>SUM(V3:V64)</f>
        <v>0</v>
      </c>
      <c r="W65" s="203">
        <f>SUM(W3:W64)</f>
        <v>0</v>
      </c>
      <c r="X65" s="203">
        <f>SUM(X3:X64)</f>
        <v>0</v>
      </c>
      <c r="Y65" s="203">
        <f>SUM(Y3:Y64)</f>
        <v>0</v>
      </c>
      <c r="Z65" s="203">
        <f>SUM(Z3:Z64)</f>
        <v>0</v>
      </c>
      <c r="AA65" s="203">
        <f>SUM(AA3:AA64)</f>
        <v>0</v>
      </c>
      <c r="AB65" s="204">
        <f>SUM(AB3:AB64)</f>
        <v>0</v>
      </c>
      <c r="AC65" s="210"/>
      <c r="AD65" s="205"/>
      <c r="AE65" s="205"/>
      <c r="AF65" s="205"/>
      <c r="AG65" s="205"/>
      <c r="AH65" s="205"/>
      <c r="AI65" s="205"/>
      <c r="AJ65" s="205"/>
      <c r="AK65" s="205"/>
      <c r="AL65" s="205"/>
      <c r="AM65" s="205"/>
      <c r="AN65" s="205"/>
      <c r="AO65" s="205"/>
      <c r="AP65" s="205"/>
      <c r="AQ65" s="205"/>
      <c r="AR65" s="205"/>
      <c r="AS65" s="205"/>
      <c r="AT65" s="205"/>
      <c r="AU65" s="205"/>
      <c r="AV65" s="205"/>
      <c r="AW65" s="210"/>
      <c r="AX65" s="210"/>
      <c r="AY65" s="205"/>
      <c r="AZ65" s="205"/>
      <c r="BA65" s="205"/>
      <c r="BB65" s="205"/>
      <c r="BC65" s="205"/>
      <c r="BD65" s="205"/>
      <c r="BE65" s="205"/>
      <c r="BF65" s="206"/>
      <c r="BG65" s="207"/>
    </row>
  </sheetData>
  <mergeCells count="14">
    <mergeCell ref="AC1:AC2"/>
    <mergeCell ref="A1:A2"/>
    <mergeCell ref="B1:B2"/>
    <mergeCell ref="C1:C2"/>
    <mergeCell ref="D1:D2"/>
    <mergeCell ref="E1:E2"/>
    <mergeCell ref="F1:F2"/>
    <mergeCell ref="G1:G2"/>
    <mergeCell ref="H1:H2"/>
    <mergeCell ref="I1:Y1"/>
    <mergeCell ref="AB1:AB2"/>
    <mergeCell ref="Z1:Z2"/>
    <mergeCell ref="AA1:AA2"/>
    <mergeCell ref="A65:H65"/>
  </mergeCells>
  <pageMargins left="0.7" right="0.7" top="0.75" bottom="0.75" header="0.3" footer="0.3"/>
  <pageSetup firstPageNumber="1" fitToHeight="1" fitToWidth="1" scale="47" useFirstPageNumber="0" orientation="portrait" pageOrder="downThenOver"/>
  <headerFooter>
    <oddFooter>&amp;C&amp;"ヒラギノ角ゴ ProN W3,Regular"&amp;12&amp;K000000&amp;P</oddFooter>
  </headerFooter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/>
</file>

<file path=docProps/core.xml><?xml version="1.0" encoding="utf-8"?>
<cp:coreProperties xmlns:cp="http://schemas.openxmlformats.org/package/2006/metadata/core-properties" xmlns:dc="http://purl.org/dc/elements/1.1/" xmlns:dcterms="http://purl.org/dc/terms/" xmlns:xsi="http://www.w3.org/2001/XMLSchema-instance"/>
</file>